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65476" windowWidth="9540" windowHeight="11205" tabRatio="668" activeTab="0"/>
  </bookViews>
  <sheets>
    <sheet name="SCI" sheetId="1" r:id="rId1"/>
    <sheet name="SFP" sheetId="2" r:id="rId2"/>
    <sheet name="SCE" sheetId="3" r:id="rId3"/>
    <sheet name="SCF" sheetId="4" r:id="rId4"/>
  </sheets>
  <definedNames>
    <definedName name="_xlnm.Print_Area" localSheetId="0">'SCI'!$A$1:$L$65</definedName>
  </definedNames>
  <calcPr fullCalcOnLoad="1"/>
</workbook>
</file>

<file path=xl/sharedStrings.xml><?xml version="1.0" encoding="utf-8"?>
<sst xmlns="http://schemas.openxmlformats.org/spreadsheetml/2006/main" count="178" uniqueCount="129">
  <si>
    <t>Revenue</t>
  </si>
  <si>
    <t>Other operating income</t>
  </si>
  <si>
    <t>Finance costs</t>
  </si>
  <si>
    <t>Profit before tax</t>
  </si>
  <si>
    <t>Share</t>
  </si>
  <si>
    <t>Adjustments for:</t>
  </si>
  <si>
    <t>Depreciation of property, plant and equipment</t>
  </si>
  <si>
    <t>Interest income</t>
  </si>
  <si>
    <t>Interest paid</t>
  </si>
  <si>
    <t>(The figures have not been audited)</t>
  </si>
  <si>
    <t>MELATI EHSAN HOLDINGS BERHAD (673293-X)</t>
  </si>
  <si>
    <t>Cumulative Quarter</t>
  </si>
  <si>
    <t>RM</t>
  </si>
  <si>
    <t>Goodwill on consolidation</t>
  </si>
  <si>
    <t>Individual Quarter</t>
  </si>
  <si>
    <t>Administrative expenses</t>
  </si>
  <si>
    <t>Deferred tax liabilities</t>
  </si>
  <si>
    <t>ASSETS</t>
  </si>
  <si>
    <t>Gross profit</t>
  </si>
  <si>
    <t>Corresponding</t>
  </si>
  <si>
    <t>Current Year</t>
  </si>
  <si>
    <t>Quarter</t>
  </si>
  <si>
    <t>Preceding Year</t>
  </si>
  <si>
    <t>As At</t>
  </si>
  <si>
    <t>Reserves</t>
  </si>
  <si>
    <t>Reverse</t>
  </si>
  <si>
    <t>Purchase of property, plant and equipment</t>
  </si>
  <si>
    <t>Cost of sales</t>
  </si>
  <si>
    <t>Property, plant &amp; equipment</t>
  </si>
  <si>
    <t>To-Date</t>
  </si>
  <si>
    <t>Note</t>
  </si>
  <si>
    <t>EQUITY AND LIABILITIES</t>
  </si>
  <si>
    <t>TOTAL ASSETS</t>
  </si>
  <si>
    <t>TOTAL EQUITY AND LIABILITIES</t>
  </si>
  <si>
    <t>Land held for property development</t>
  </si>
  <si>
    <t>Dividend paid</t>
  </si>
  <si>
    <t xml:space="preserve">Profit before tax </t>
  </si>
  <si>
    <t>(Audited)</t>
  </si>
  <si>
    <t>Current Period</t>
  </si>
  <si>
    <t>Period To-Date</t>
  </si>
  <si>
    <t>Tax expense</t>
  </si>
  <si>
    <t>Property development costs</t>
  </si>
  <si>
    <t>Trade and other receivables</t>
  </si>
  <si>
    <t>Current tax assets</t>
  </si>
  <si>
    <t>Cash and cash equivalents</t>
  </si>
  <si>
    <t>Share capital</t>
  </si>
  <si>
    <t>Treasury shares</t>
  </si>
  <si>
    <t>TOTAL EQUITY</t>
  </si>
  <si>
    <t>LIABILITIES</t>
  </si>
  <si>
    <t>TOTAL LIABILITIES</t>
  </si>
  <si>
    <t>Trade and other payables</t>
  </si>
  <si>
    <t>Borrowings</t>
  </si>
  <si>
    <t>Non-current assets</t>
  </si>
  <si>
    <t>Treasury</t>
  </si>
  <si>
    <t>shares</t>
  </si>
  <si>
    <t>acquisition</t>
  </si>
  <si>
    <t>reserves</t>
  </si>
  <si>
    <t>premium</t>
  </si>
  <si>
    <t>Repurchase of own shares</t>
  </si>
  <si>
    <t>Current assets</t>
  </si>
  <si>
    <t>Non-current liabilities</t>
  </si>
  <si>
    <t>Current liabilities</t>
  </si>
  <si>
    <t>CASH FLOWS FROM OPERATING ACTIVITIES</t>
  </si>
  <si>
    <t>Tax paid</t>
  </si>
  <si>
    <t>CASH FLOWS FROM INVESTING ACTIVITIES</t>
  </si>
  <si>
    <t>Interest income received</t>
  </si>
  <si>
    <t>CASH FLOWS FROM FINANCING ACTIVITIES</t>
  </si>
  <si>
    <t>Repayment of hire purchase payables</t>
  </si>
  <si>
    <t>CASH AND CASH EQUIVALENTS AT BEGINNING OF</t>
  </si>
  <si>
    <t xml:space="preserve">  FINANCIAL PERIOD</t>
  </si>
  <si>
    <t>CASH AND CASH EQUIVALENTS AT END OF</t>
  </si>
  <si>
    <t>Net assets per share attributable to the equity holders</t>
  </si>
  <si>
    <t xml:space="preserve">  of the Company (RM)</t>
  </si>
  <si>
    <t>CONDENSED CONSOLIDATED STATEMENT OF CHANGES IN EQUITY</t>
  </si>
  <si>
    <t>------- Non-distributable -------</t>
  </si>
  <si>
    <t>CONDENSED CONSOLIDATED STATEMENT OF CASH FLOWS</t>
  </si>
  <si>
    <t>capital</t>
  </si>
  <si>
    <t>Current tax liabilities</t>
  </si>
  <si>
    <t>Retained</t>
  </si>
  <si>
    <t>earnings</t>
  </si>
  <si>
    <t>---------- Distributable ----------</t>
  </si>
  <si>
    <t>Amount due from contract customers</t>
  </si>
  <si>
    <t>Deposit in sinking fund trust account</t>
  </si>
  <si>
    <t>Amount due to contract customers</t>
  </si>
  <si>
    <t>Balance as at 1 September 2012</t>
  </si>
  <si>
    <t>Interest expense</t>
  </si>
  <si>
    <t>Operating profit before working capital changes</t>
  </si>
  <si>
    <t>A14</t>
  </si>
  <si>
    <t>Repayment of term loans</t>
  </si>
  <si>
    <t>31/08/2013</t>
  </si>
  <si>
    <t>Deferred tax assets</t>
  </si>
  <si>
    <t>Balance as at 31 August 2013</t>
  </si>
  <si>
    <t>CONDENSED CONSOLIDATED STATEMENT OF PROFIT OR LOSS AND OTHER COMPREHENSIVE INCOME</t>
  </si>
  <si>
    <t>Profit for the financial period</t>
  </si>
  <si>
    <t>Other comprehensive income, net of tax</t>
  </si>
  <si>
    <t>Item that may be reclassified subsequently</t>
  </si>
  <si>
    <t xml:space="preserve">  to profit or loss</t>
  </si>
  <si>
    <t>Item that will not be reclassified subsequently</t>
  </si>
  <si>
    <t>Total comprehensive income</t>
  </si>
  <si>
    <t>Profit attributable to:</t>
  </si>
  <si>
    <t xml:space="preserve">  Owners of the parent</t>
  </si>
  <si>
    <t>Total comprehensive income attributable to:</t>
  </si>
  <si>
    <t>Earnings per ordinary share attributable to</t>
  </si>
  <si>
    <t xml:space="preserve">  equity holders of the Company (sen):</t>
  </si>
  <si>
    <t xml:space="preserve">  Basic</t>
  </si>
  <si>
    <t xml:space="preserve">  Diluted</t>
  </si>
  <si>
    <t>Other investment</t>
  </si>
  <si>
    <t>Equity attributable to owners of the parent</t>
  </si>
  <si>
    <t>The Condensed Consolidated Statement of Financial Position should be read in conjunction with the Audited Financial Statements for the financial year ended 31 August 2013.</t>
  </si>
  <si>
    <t>Transaction with owners</t>
  </si>
  <si>
    <t>Total transaction with owners</t>
  </si>
  <si>
    <t>Total</t>
  </si>
  <si>
    <t>equity</t>
  </si>
  <si>
    <t>The Condensed Consolidated Statement Of Changes In Equity should be read in conjunction with the Audited Financial Statements for the financial year ended 31 August 2013.</t>
  </si>
  <si>
    <t>Profit for the financial year</t>
  </si>
  <si>
    <t>The Condensed Consolidated Statement of Profit or Loss and Other Comprehensive Income should be read in conjunction with the Audited Financial Statements for the financial year ended 31 August 2013.</t>
  </si>
  <si>
    <t>NET INCREASE/(DECREASE) IN CASH AND CASH EQUIVALENTS</t>
  </si>
  <si>
    <t>The Condensed Consolidated Statement of Cash Flows should be read in conjunction with the Audited Financial Statements for the financial year ended 31 August 2013.</t>
  </si>
  <si>
    <t>Net cash generated from / (used in) operations</t>
  </si>
  <si>
    <t>Net cash from / (used in) operating activities</t>
  </si>
  <si>
    <t>Investment in associate</t>
  </si>
  <si>
    <t>Net cash used in financing activities</t>
  </si>
  <si>
    <t>Fixed deposits (pledged) / uplifted</t>
  </si>
  <si>
    <t>FOR THE THIRD QUARTER ENDED 31 MAY 2014</t>
  </si>
  <si>
    <t>CONDENSED CONSOLIDATED STATEMENT OF FINANCIAL POSITION AS AT 31 MAY 2014</t>
  </si>
  <si>
    <t>Balance as at 31 May 2014</t>
  </si>
  <si>
    <t>Interest received</t>
  </si>
  <si>
    <t>Tax refund</t>
  </si>
  <si>
    <t>Net cash from / (used in) investing activities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</si>
</sst>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#,##0_);[Red]\(#,##0\);\-"/>
    <numFmt numFmtId="171" formatCode="#,##0.00000_);[Red]\(#,##0.00000\)"/>
    <numFmt numFmtId="172" formatCode="#,##0.0_);\(#,##0.0\)"/>
    <numFmt numFmtId="173" formatCode="_(* #,##0.0_);_(* \(#,##0.0\);_(* &quot;-&quot;??_);_(@_)"/>
    <numFmt numFmtId="174" formatCode="_(* #,##0_);_(* \(#,##0\);_(* &quot;-&quot;??_);_(@_)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#,##0.000_);\(#,##0.000\)"/>
    <numFmt numFmtId="182" formatCode="_(* #,##0.000_);_(* \(#,##0.000\);_(* &quot;-&quot;??_);_(@_)"/>
    <numFmt numFmtId="183" formatCode="_(* #,##0.0000_);_(* \(#,##0.0000\);_(* &quot;-&quot;??_);_(@_)"/>
  </numFmts>
  <fonts count="40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sz val="15"/>
      <name val="Times New Roman"/>
      <family val="1"/>
    </font>
    <font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justify"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14" fontId="2" fillId="0" borderId="0" xfId="0" applyNumberFormat="1" applyFont="1" applyAlignment="1" quotePrefix="1">
      <alignment horizontal="center"/>
    </xf>
    <xf numFmtId="37" fontId="0" fillId="0" borderId="0" xfId="0" applyNumberFormat="1" applyFont="1" applyAlignment="1">
      <alignment/>
    </xf>
    <xf numFmtId="37" fontId="0" fillId="0" borderId="10" xfId="0" applyNumberFormat="1" applyFont="1" applyBorder="1" applyAlignment="1">
      <alignment/>
    </xf>
    <xf numFmtId="37" fontId="0" fillId="0" borderId="0" xfId="0" applyNumberFormat="1" applyFont="1" applyBorder="1" applyAlignment="1">
      <alignment/>
    </xf>
    <xf numFmtId="37" fontId="0" fillId="0" borderId="11" xfId="0" applyNumberFormat="1" applyFont="1" applyBorder="1" applyAlignment="1">
      <alignment/>
    </xf>
    <xf numFmtId="0" fontId="0" fillId="0" borderId="0" xfId="0" applyFont="1" applyAlignment="1" quotePrefix="1">
      <alignment/>
    </xf>
    <xf numFmtId="0" fontId="0" fillId="0" borderId="0" xfId="0" applyFont="1" applyAlignment="1">
      <alignment horizontal="justify" vertical="justify" wrapText="1"/>
    </xf>
    <xf numFmtId="0" fontId="2" fillId="0" borderId="0" xfId="0" applyFont="1" applyAlignment="1" quotePrefix="1">
      <alignment horizontal="center"/>
    </xf>
    <xf numFmtId="174" fontId="0" fillId="0" borderId="0" xfId="42" applyNumberFormat="1" applyFont="1" applyAlignment="1">
      <alignment/>
    </xf>
    <xf numFmtId="41" fontId="0" fillId="0" borderId="0" xfId="42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174" fontId="0" fillId="0" borderId="0" xfId="42" applyNumberFormat="1" applyFont="1" applyBorder="1" applyAlignment="1">
      <alignment/>
    </xf>
    <xf numFmtId="0" fontId="0" fillId="0" borderId="0" xfId="56" applyFont="1">
      <alignment/>
      <protection/>
    </xf>
    <xf numFmtId="0" fontId="4" fillId="0" borderId="0" xfId="0" applyFont="1" applyAlignment="1">
      <alignment/>
    </xf>
    <xf numFmtId="0" fontId="2" fillId="0" borderId="0" xfId="56" applyFont="1">
      <alignment/>
      <protection/>
    </xf>
    <xf numFmtId="0" fontId="0" fillId="0" borderId="0" xfId="55" applyFont="1">
      <alignment/>
      <protection/>
    </xf>
    <xf numFmtId="0" fontId="0" fillId="0" borderId="0" xfId="56" applyFont="1" applyAlignment="1">
      <alignment horizontal="center"/>
      <protection/>
    </xf>
    <xf numFmtId="174" fontId="0" fillId="0" borderId="0" xfId="42" applyNumberFormat="1" applyFont="1" applyFill="1" applyAlignment="1">
      <alignment/>
    </xf>
    <xf numFmtId="174" fontId="0" fillId="0" borderId="12" xfId="42" applyNumberFormat="1" applyFont="1" applyBorder="1" applyAlignment="1">
      <alignment/>
    </xf>
    <xf numFmtId="0" fontId="2" fillId="0" borderId="0" xfId="56" applyFont="1" applyAlignment="1">
      <alignment horizontal="center"/>
      <protection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 quotePrefix="1">
      <alignment horizontal="center"/>
    </xf>
    <xf numFmtId="37" fontId="0" fillId="0" borderId="0" xfId="0" applyNumberFormat="1" applyFont="1" applyFill="1" applyAlignment="1">
      <alignment/>
    </xf>
    <xf numFmtId="37" fontId="0" fillId="0" borderId="13" xfId="0" applyNumberFormat="1" applyFont="1" applyFill="1" applyBorder="1" applyAlignment="1">
      <alignment/>
    </xf>
    <xf numFmtId="37" fontId="0" fillId="0" borderId="0" xfId="0" applyNumberFormat="1" applyFont="1" applyFill="1" applyBorder="1" applyAlignment="1">
      <alignment/>
    </xf>
    <xf numFmtId="37" fontId="0" fillId="0" borderId="14" xfId="0" applyNumberFormat="1" applyFont="1" applyFill="1" applyBorder="1" applyAlignment="1">
      <alignment/>
    </xf>
    <xf numFmtId="37" fontId="0" fillId="0" borderId="11" xfId="0" applyNumberFormat="1" applyFont="1" applyFill="1" applyBorder="1" applyAlignment="1">
      <alignment/>
    </xf>
    <xf numFmtId="37" fontId="0" fillId="0" borderId="15" xfId="0" applyNumberFormat="1" applyFont="1" applyFill="1" applyBorder="1" applyAlignment="1">
      <alignment/>
    </xf>
    <xf numFmtId="43" fontId="0" fillId="0" borderId="0" xfId="42" applyFont="1" applyAlignment="1">
      <alignment/>
    </xf>
    <xf numFmtId="174" fontId="0" fillId="0" borderId="0" xfId="42" applyNumberFormat="1" applyFont="1" applyFill="1" applyAlignment="1">
      <alignment horizontal="right"/>
    </xf>
    <xf numFmtId="0" fontId="5" fillId="0" borderId="0" xfId="0" applyFont="1" applyAlignment="1">
      <alignment/>
    </xf>
    <xf numFmtId="174" fontId="0" fillId="0" borderId="0" xfId="42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39" fontId="0" fillId="0" borderId="0" xfId="0" applyNumberFormat="1" applyFont="1" applyFill="1" applyAlignment="1">
      <alignment/>
    </xf>
    <xf numFmtId="39" fontId="2" fillId="0" borderId="0" xfId="0" applyNumberFormat="1" applyFont="1" applyFill="1" applyAlignment="1">
      <alignment horizontal="center"/>
    </xf>
    <xf numFmtId="14" fontId="2" fillId="0" borderId="0" xfId="0" applyNumberFormat="1" applyFont="1" applyFill="1" applyAlignment="1" quotePrefix="1">
      <alignment horizontal="center"/>
    </xf>
    <xf numFmtId="39" fontId="2" fillId="0" borderId="0" xfId="56" applyNumberFormat="1" applyFont="1" applyFill="1" applyAlignment="1">
      <alignment horizontal="center"/>
      <protection/>
    </xf>
    <xf numFmtId="0" fontId="0" fillId="0" borderId="0" xfId="56" applyFont="1" applyFill="1" applyAlignment="1">
      <alignment horizontal="center"/>
      <protection/>
    </xf>
    <xf numFmtId="39" fontId="0" fillId="0" borderId="0" xfId="56" applyNumberFormat="1" applyFont="1" applyFill="1" applyAlignment="1">
      <alignment horizontal="center"/>
      <protection/>
    </xf>
    <xf numFmtId="38" fontId="0" fillId="0" borderId="0" xfId="56" applyNumberFormat="1" applyFont="1" applyFill="1" applyAlignment="1">
      <alignment horizontal="right"/>
      <protection/>
    </xf>
    <xf numFmtId="174" fontId="0" fillId="0" borderId="10" xfId="42" applyNumberFormat="1" applyFont="1" applyFill="1" applyBorder="1" applyAlignment="1">
      <alignment horizontal="right"/>
    </xf>
    <xf numFmtId="174" fontId="0" fillId="0" borderId="0" xfId="42" applyNumberFormat="1" applyFont="1" applyFill="1" applyBorder="1" applyAlignment="1">
      <alignment/>
    </xf>
    <xf numFmtId="0" fontId="0" fillId="0" borderId="0" xfId="56" applyFont="1" applyFill="1">
      <alignment/>
      <protection/>
    </xf>
    <xf numFmtId="174" fontId="0" fillId="0" borderId="0" xfId="42" applyNumberFormat="1" applyFont="1" applyFill="1" applyAlignment="1">
      <alignment/>
    </xf>
    <xf numFmtId="38" fontId="0" fillId="0" borderId="0" xfId="56" applyNumberFormat="1" applyFont="1" applyFill="1" applyAlignment="1">
      <alignment/>
      <protection/>
    </xf>
    <xf numFmtId="38" fontId="0" fillId="0" borderId="0" xfId="56" applyNumberFormat="1" applyFont="1" applyFill="1" applyAlignment="1">
      <alignment horizontal="center"/>
      <protection/>
    </xf>
    <xf numFmtId="174" fontId="0" fillId="0" borderId="16" xfId="42" applyNumberFormat="1" applyFont="1" applyFill="1" applyBorder="1" applyAlignment="1">
      <alignment horizontal="right"/>
    </xf>
    <xf numFmtId="0" fontId="0" fillId="0" borderId="0" xfId="56" applyFont="1" applyFill="1" applyAlignment="1">
      <alignment horizontal="right"/>
      <protection/>
    </xf>
    <xf numFmtId="174" fontId="0" fillId="0" borderId="15" xfId="42" applyNumberFormat="1" applyFont="1" applyFill="1" applyBorder="1" applyAlignment="1">
      <alignment horizontal="right"/>
    </xf>
    <xf numFmtId="39" fontId="0" fillId="0" borderId="0" xfId="56" applyNumberFormat="1" applyFont="1" applyFill="1" applyBorder="1">
      <alignment/>
      <protection/>
    </xf>
    <xf numFmtId="38" fontId="0" fillId="0" borderId="0" xfId="56" applyNumberFormat="1" applyFont="1" applyFill="1">
      <alignment/>
      <protection/>
    </xf>
    <xf numFmtId="174" fontId="0" fillId="0" borderId="15" xfId="42" applyNumberFormat="1" applyFont="1" applyBorder="1" applyAlignment="1">
      <alignment horizontal="center"/>
    </xf>
    <xf numFmtId="174" fontId="0" fillId="0" borderId="0" xfId="42" applyNumberFormat="1" applyFont="1" applyAlignment="1">
      <alignment horizontal="center"/>
    </xf>
    <xf numFmtId="14" fontId="2" fillId="0" borderId="0" xfId="0" applyNumberFormat="1" applyFont="1" applyFill="1" applyAlignment="1">
      <alignment horizontal="center"/>
    </xf>
    <xf numFmtId="37" fontId="0" fillId="0" borderId="10" xfId="0" applyNumberFormat="1" applyFont="1" applyFill="1" applyBorder="1" applyAlignment="1">
      <alignment/>
    </xf>
    <xf numFmtId="43" fontId="0" fillId="0" borderId="0" xfId="42" applyFont="1" applyFill="1" applyAlignment="1">
      <alignment/>
    </xf>
    <xf numFmtId="174" fontId="0" fillId="0" borderId="15" xfId="42" applyNumberFormat="1" applyFont="1" applyFill="1" applyBorder="1" applyAlignment="1">
      <alignment horizontal="center"/>
    </xf>
    <xf numFmtId="2" fontId="0" fillId="0" borderId="15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justify" vertical="justify" wrapText="1"/>
    </xf>
    <xf numFmtId="0" fontId="0" fillId="0" borderId="0" xfId="0" applyFont="1" applyFill="1" applyAlignment="1">
      <alignment horizontal="center" vertical="justify" wrapText="1"/>
    </xf>
    <xf numFmtId="37" fontId="0" fillId="0" borderId="12" xfId="0" applyNumberFormat="1" applyFont="1" applyFill="1" applyBorder="1" applyAlignment="1">
      <alignment/>
    </xf>
    <xf numFmtId="43" fontId="2" fillId="0" borderId="15" xfId="42" applyFont="1" applyFill="1" applyBorder="1" applyAlignment="1">
      <alignment/>
    </xf>
    <xf numFmtId="174" fontId="0" fillId="0" borderId="17" xfId="42" applyNumberFormat="1" applyFont="1" applyFill="1" applyBorder="1" applyAlignment="1">
      <alignment/>
    </xf>
    <xf numFmtId="174" fontId="0" fillId="0" borderId="13" xfId="42" applyNumberFormat="1" applyFont="1" applyFill="1" applyBorder="1" applyAlignment="1">
      <alignment/>
    </xf>
    <xf numFmtId="174" fontId="0" fillId="0" borderId="18" xfId="42" applyNumberFormat="1" applyFont="1" applyFill="1" applyBorder="1" applyAlignment="1">
      <alignment/>
    </xf>
    <xf numFmtId="174" fontId="0" fillId="0" borderId="19" xfId="42" applyNumberFormat="1" applyFont="1" applyFill="1" applyBorder="1" applyAlignment="1">
      <alignment/>
    </xf>
    <xf numFmtId="174" fontId="0" fillId="0" borderId="16" xfId="42" applyNumberFormat="1" applyFont="1" applyFill="1" applyBorder="1" applyAlignment="1">
      <alignment/>
    </xf>
    <xf numFmtId="174" fontId="0" fillId="0" borderId="20" xfId="42" applyNumberFormat="1" applyFont="1" applyFill="1" applyBorder="1" applyAlignment="1">
      <alignment/>
    </xf>
    <xf numFmtId="174" fontId="0" fillId="0" borderId="21" xfId="42" applyNumberFormat="1" applyFont="1" applyFill="1" applyBorder="1" applyAlignment="1">
      <alignment/>
    </xf>
    <xf numFmtId="174" fontId="0" fillId="0" borderId="10" xfId="42" applyNumberFormat="1" applyFont="1" applyFill="1" applyBorder="1" applyAlignment="1">
      <alignment/>
    </xf>
    <xf numFmtId="174" fontId="0" fillId="0" borderId="22" xfId="42" applyNumberFormat="1" applyFont="1" applyFill="1" applyBorder="1" applyAlignment="1">
      <alignment/>
    </xf>
    <xf numFmtId="174" fontId="0" fillId="0" borderId="17" xfId="42" applyNumberFormat="1" applyFont="1" applyBorder="1" applyAlignment="1">
      <alignment/>
    </xf>
    <xf numFmtId="0" fontId="2" fillId="0" borderId="13" xfId="0" applyFont="1" applyBorder="1" applyAlignment="1">
      <alignment horizontal="center"/>
    </xf>
    <xf numFmtId="174" fontId="0" fillId="0" borderId="13" xfId="42" applyNumberFormat="1" applyFont="1" applyBorder="1" applyAlignment="1">
      <alignment/>
    </xf>
    <xf numFmtId="174" fontId="0" fillId="0" borderId="18" xfId="42" applyNumberFormat="1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56" applyFont="1" applyAlignment="1">
      <alignment horizontal="center"/>
      <protection/>
    </xf>
    <xf numFmtId="41" fontId="0" fillId="0" borderId="0" xfId="0" applyNumberFormat="1" applyFont="1" applyFill="1" applyAlignment="1">
      <alignment/>
    </xf>
    <xf numFmtId="174" fontId="0" fillId="0" borderId="19" xfId="42" applyNumberFormat="1" applyFont="1" applyBorder="1" applyAlignment="1">
      <alignment/>
    </xf>
    <xf numFmtId="174" fontId="0" fillId="0" borderId="16" xfId="42" applyNumberFormat="1" applyFont="1" applyBorder="1" applyAlignment="1">
      <alignment/>
    </xf>
    <xf numFmtId="174" fontId="0" fillId="0" borderId="20" xfId="42" applyNumberFormat="1" applyFont="1" applyBorder="1" applyAlignment="1">
      <alignment/>
    </xf>
    <xf numFmtId="174" fontId="0" fillId="0" borderId="21" xfId="42" applyNumberFormat="1" applyFont="1" applyBorder="1" applyAlignment="1">
      <alignment/>
    </xf>
    <xf numFmtId="174" fontId="0" fillId="0" borderId="10" xfId="42" applyNumberFormat="1" applyFont="1" applyBorder="1" applyAlignment="1">
      <alignment/>
    </xf>
    <xf numFmtId="174" fontId="0" fillId="0" borderId="22" xfId="42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justify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ConsolCFS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"/>
  <sheetViews>
    <sheetView tabSelected="1" zoomScale="75" zoomScaleNormal="75" zoomScalePageLayoutView="0" workbookViewId="0" topLeftCell="A1">
      <selection activeCell="C2" sqref="C2"/>
    </sheetView>
  </sheetViews>
  <sheetFormatPr defaultColWidth="9.00390625" defaultRowHeight="15.75"/>
  <cols>
    <col min="1" max="1" width="3.625" style="2" customWidth="1"/>
    <col min="2" max="2" width="2.625" style="2" customWidth="1"/>
    <col min="3" max="3" width="35.625" style="2" customWidth="1"/>
    <col min="4" max="4" width="1.625" style="2" customWidth="1"/>
    <col min="5" max="5" width="15.625" style="2" customWidth="1"/>
    <col min="6" max="6" width="1.625" style="2" customWidth="1"/>
    <col min="7" max="7" width="15.625" style="3" customWidth="1"/>
    <col min="8" max="8" width="1.625" style="2" customWidth="1"/>
    <col min="9" max="9" width="15.625" style="2" customWidth="1"/>
    <col min="10" max="10" width="1.625" style="2" customWidth="1"/>
    <col min="11" max="11" width="15.625" style="3" customWidth="1"/>
    <col min="12" max="12" width="1.625" style="2" customWidth="1"/>
    <col min="13" max="16384" width="9.00390625" style="2" customWidth="1"/>
  </cols>
  <sheetData>
    <row r="1" spans="1:11" ht="19.5">
      <c r="A1" s="21" t="s">
        <v>10</v>
      </c>
      <c r="K1" s="40"/>
    </row>
    <row r="3" ht="15.75">
      <c r="A3" s="1" t="s">
        <v>92</v>
      </c>
    </row>
    <row r="4" ht="15.75">
      <c r="A4" s="1" t="s">
        <v>123</v>
      </c>
    </row>
    <row r="5" ht="15.75">
      <c r="A5" s="2" t="s">
        <v>9</v>
      </c>
    </row>
    <row r="7" spans="5:11" ht="15.75">
      <c r="E7" s="96" t="s">
        <v>14</v>
      </c>
      <c r="F7" s="96"/>
      <c r="G7" s="96"/>
      <c r="I7" s="96" t="s">
        <v>11</v>
      </c>
      <c r="J7" s="96"/>
      <c r="K7" s="96"/>
    </row>
    <row r="8" spans="5:11" ht="15.75">
      <c r="E8" s="6"/>
      <c r="F8" s="6"/>
      <c r="G8" s="7" t="s">
        <v>22</v>
      </c>
      <c r="I8" s="6"/>
      <c r="J8" s="6"/>
      <c r="K8" s="7" t="s">
        <v>22</v>
      </c>
    </row>
    <row r="9" spans="5:11" ht="15.75">
      <c r="E9" s="7" t="s">
        <v>20</v>
      </c>
      <c r="F9" s="5"/>
      <c r="G9" s="7" t="s">
        <v>19</v>
      </c>
      <c r="H9" s="5"/>
      <c r="I9" s="7" t="s">
        <v>38</v>
      </c>
      <c r="J9" s="5"/>
      <c r="K9" s="7" t="s">
        <v>19</v>
      </c>
    </row>
    <row r="10" spans="5:11" ht="15.75">
      <c r="E10" s="7" t="s">
        <v>21</v>
      </c>
      <c r="F10" s="5"/>
      <c r="G10" s="7" t="s">
        <v>21</v>
      </c>
      <c r="H10" s="5"/>
      <c r="I10" s="5" t="s">
        <v>29</v>
      </c>
      <c r="J10" s="5"/>
      <c r="K10" s="5" t="s">
        <v>39</v>
      </c>
    </row>
    <row r="11" spans="5:11" ht="15.75">
      <c r="E11" s="8">
        <v>41790</v>
      </c>
      <c r="F11" s="8"/>
      <c r="G11" s="8">
        <v>41425</v>
      </c>
      <c r="H11" s="5"/>
      <c r="I11" s="8">
        <v>41790</v>
      </c>
      <c r="J11" s="5"/>
      <c r="K11" s="8">
        <v>41425</v>
      </c>
    </row>
    <row r="12" spans="5:11" ht="15.75">
      <c r="E12" s="5" t="s">
        <v>12</v>
      </c>
      <c r="F12" s="5"/>
      <c r="G12" s="5" t="s">
        <v>12</v>
      </c>
      <c r="H12" s="5"/>
      <c r="I12" s="5" t="s">
        <v>12</v>
      </c>
      <c r="J12" s="5"/>
      <c r="K12" s="5" t="s">
        <v>12</v>
      </c>
    </row>
    <row r="14" spans="2:11" ht="15.75">
      <c r="B14" s="2" t="s">
        <v>0</v>
      </c>
      <c r="E14" s="9">
        <v>108158077</v>
      </c>
      <c r="F14" s="9"/>
      <c r="G14" s="30">
        <v>55163712</v>
      </c>
      <c r="H14" s="9"/>
      <c r="I14" s="9">
        <v>252667909</v>
      </c>
      <c r="J14" s="9"/>
      <c r="K14" s="30">
        <v>145383436</v>
      </c>
    </row>
    <row r="15" spans="5:11" ht="15.75">
      <c r="E15" s="9"/>
      <c r="F15" s="9"/>
      <c r="G15" s="30"/>
      <c r="H15" s="9"/>
      <c r="I15" s="9"/>
      <c r="J15" s="9"/>
      <c r="K15" s="30"/>
    </row>
    <row r="16" spans="2:11" ht="15.75">
      <c r="B16" s="2" t="s">
        <v>27</v>
      </c>
      <c r="E16" s="9">
        <v>-96470180</v>
      </c>
      <c r="F16" s="9"/>
      <c r="G16" s="30">
        <v>-51693079</v>
      </c>
      <c r="H16" s="9"/>
      <c r="I16" s="9">
        <v>-222378893</v>
      </c>
      <c r="J16" s="9"/>
      <c r="K16" s="30">
        <v>-130502966</v>
      </c>
    </row>
    <row r="17" spans="5:11" ht="15.75">
      <c r="E17" s="10"/>
      <c r="F17" s="9"/>
      <c r="G17" s="62"/>
      <c r="H17" s="9"/>
      <c r="I17" s="10"/>
      <c r="J17" s="9"/>
      <c r="K17" s="62"/>
    </row>
    <row r="18" spans="2:11" ht="15.75">
      <c r="B18" s="2" t="s">
        <v>18</v>
      </c>
      <c r="E18" s="9">
        <f>SUM(E14:E17)</f>
        <v>11687897</v>
      </c>
      <c r="F18" s="9"/>
      <c r="G18" s="30">
        <f>SUM(G14:G17)</f>
        <v>3470633</v>
      </c>
      <c r="H18" s="9"/>
      <c r="I18" s="9">
        <f>SUM(I14:I17)</f>
        <v>30289016</v>
      </c>
      <c r="J18" s="9"/>
      <c r="K18" s="30">
        <f>SUM(K14:K17)</f>
        <v>14880470</v>
      </c>
    </row>
    <row r="19" spans="5:11" ht="15.75">
      <c r="E19" s="9"/>
      <c r="F19" s="9"/>
      <c r="G19" s="30"/>
      <c r="H19" s="9"/>
      <c r="I19" s="9"/>
      <c r="J19" s="9"/>
      <c r="K19" s="30"/>
    </row>
    <row r="20" spans="2:11" ht="15.75">
      <c r="B20" s="2" t="s">
        <v>1</v>
      </c>
      <c r="E20" s="11">
        <v>400566</v>
      </c>
      <c r="F20" s="11"/>
      <c r="G20" s="32">
        <v>149073</v>
      </c>
      <c r="H20" s="11"/>
      <c r="I20" s="11">
        <v>1518615</v>
      </c>
      <c r="J20" s="11"/>
      <c r="K20" s="32">
        <v>545158</v>
      </c>
    </row>
    <row r="21" spans="5:11" ht="15.75">
      <c r="E21" s="9"/>
      <c r="F21" s="9"/>
      <c r="G21" s="30"/>
      <c r="H21" s="9"/>
      <c r="I21" s="9"/>
      <c r="J21" s="9"/>
      <c r="K21" s="30"/>
    </row>
    <row r="22" spans="2:11" ht="15.75">
      <c r="B22" s="2" t="s">
        <v>15</v>
      </c>
      <c r="E22" s="9">
        <v>-3108516</v>
      </c>
      <c r="F22" s="9"/>
      <c r="G22" s="30">
        <v>-2004533</v>
      </c>
      <c r="H22" s="9"/>
      <c r="I22" s="9">
        <v>-8655117</v>
      </c>
      <c r="J22" s="9"/>
      <c r="K22" s="30">
        <v>-6315782</v>
      </c>
    </row>
    <row r="23" spans="5:11" ht="15.75">
      <c r="E23" s="9"/>
      <c r="F23" s="9"/>
      <c r="G23" s="30"/>
      <c r="H23" s="9"/>
      <c r="I23" s="9"/>
      <c r="J23" s="9"/>
      <c r="K23" s="30"/>
    </row>
    <row r="24" spans="2:11" ht="15.75">
      <c r="B24" s="2" t="s">
        <v>2</v>
      </c>
      <c r="E24" s="9">
        <v>-28822</v>
      </c>
      <c r="F24" s="9"/>
      <c r="G24" s="30">
        <v>-140415</v>
      </c>
      <c r="H24" s="9"/>
      <c r="I24" s="9">
        <v>-151956</v>
      </c>
      <c r="J24" s="9"/>
      <c r="K24" s="30">
        <v>-426054</v>
      </c>
    </row>
    <row r="25" spans="5:11" ht="15.75">
      <c r="E25" s="10"/>
      <c r="F25" s="9"/>
      <c r="G25" s="62"/>
      <c r="H25" s="9"/>
      <c r="I25" s="10"/>
      <c r="J25" s="9"/>
      <c r="K25" s="62"/>
    </row>
    <row r="26" spans="2:11" ht="15.75">
      <c r="B26" s="2" t="s">
        <v>3</v>
      </c>
      <c r="E26" s="9">
        <f>SUM(E18:E25)</f>
        <v>8951125</v>
      </c>
      <c r="F26" s="9"/>
      <c r="G26" s="30">
        <f>SUM(G18:G25)</f>
        <v>1474758</v>
      </c>
      <c r="H26" s="9"/>
      <c r="I26" s="9">
        <f>SUM(I18:I25)</f>
        <v>23000558</v>
      </c>
      <c r="J26" s="9"/>
      <c r="K26" s="30">
        <f>SUM(K18:K25)</f>
        <v>8683792</v>
      </c>
    </row>
    <row r="27" spans="5:11" ht="15.75">
      <c r="E27" s="9"/>
      <c r="F27" s="9"/>
      <c r="G27" s="30"/>
      <c r="H27" s="9"/>
      <c r="I27" s="9"/>
      <c r="J27" s="9"/>
      <c r="K27" s="30"/>
    </row>
    <row r="28" spans="2:11" ht="15.75">
      <c r="B28" s="2" t="s">
        <v>40</v>
      </c>
      <c r="E28" s="11">
        <v>-2311000</v>
      </c>
      <c r="F28" s="11"/>
      <c r="G28" s="32">
        <v>-389000</v>
      </c>
      <c r="H28" s="11"/>
      <c r="I28" s="11">
        <v>-6085949</v>
      </c>
      <c r="J28" s="11"/>
      <c r="K28" s="32">
        <v>-2659578</v>
      </c>
    </row>
    <row r="29" spans="5:11" ht="15.75">
      <c r="E29" s="10"/>
      <c r="F29" s="11"/>
      <c r="G29" s="62"/>
      <c r="H29" s="11"/>
      <c r="I29" s="10"/>
      <c r="J29" s="11"/>
      <c r="K29" s="62"/>
    </row>
    <row r="30" spans="2:11" ht="15.75">
      <c r="B30" s="2" t="s">
        <v>93</v>
      </c>
      <c r="E30" s="9">
        <f>SUM(E26:E29)</f>
        <v>6640125</v>
      </c>
      <c r="G30" s="30">
        <f>SUM(G26:G29)</f>
        <v>1085758</v>
      </c>
      <c r="I30" s="9">
        <f>SUM(I26:I29)</f>
        <v>16914609</v>
      </c>
      <c r="K30" s="30">
        <f>SUM(K26:K29)</f>
        <v>6024214</v>
      </c>
    </row>
    <row r="32" spans="2:11" ht="15.75">
      <c r="B32" s="1" t="s">
        <v>94</v>
      </c>
      <c r="E32" s="36">
        <v>0</v>
      </c>
      <c r="F32" s="36"/>
      <c r="G32" s="63">
        <v>0</v>
      </c>
      <c r="H32" s="36"/>
      <c r="I32" s="36">
        <v>0</v>
      </c>
      <c r="J32" s="36"/>
      <c r="K32" s="63">
        <v>0</v>
      </c>
    </row>
    <row r="33" spans="2:11" ht="15.75">
      <c r="B33" s="1"/>
      <c r="E33" s="36"/>
      <c r="F33" s="36"/>
      <c r="G33" s="63"/>
      <c r="H33" s="36"/>
      <c r="I33" s="36"/>
      <c r="J33" s="36"/>
      <c r="K33" s="63"/>
    </row>
    <row r="34" spans="2:11" ht="15.75">
      <c r="B34" s="2" t="s">
        <v>95</v>
      </c>
      <c r="E34" s="36"/>
      <c r="F34" s="36"/>
      <c r="G34" s="63"/>
      <c r="H34" s="36"/>
      <c r="I34" s="36"/>
      <c r="J34" s="36"/>
      <c r="K34" s="63"/>
    </row>
    <row r="35" spans="2:11" ht="15.75">
      <c r="B35" s="2" t="s">
        <v>96</v>
      </c>
      <c r="E35" s="36">
        <v>0</v>
      </c>
      <c r="F35" s="36"/>
      <c r="G35" s="63">
        <v>0</v>
      </c>
      <c r="H35" s="36"/>
      <c r="I35" s="36">
        <v>0</v>
      </c>
      <c r="J35" s="36"/>
      <c r="K35" s="63">
        <v>0</v>
      </c>
    </row>
    <row r="36" spans="2:11" ht="15.75">
      <c r="B36" s="1"/>
      <c r="E36" s="36"/>
      <c r="F36" s="36"/>
      <c r="G36" s="63"/>
      <c r="H36" s="36"/>
      <c r="I36" s="36"/>
      <c r="J36" s="36"/>
      <c r="K36" s="63"/>
    </row>
    <row r="37" spans="2:11" ht="15.75">
      <c r="B37" s="2" t="s">
        <v>97</v>
      </c>
      <c r="E37" s="36"/>
      <c r="F37" s="36"/>
      <c r="G37" s="63"/>
      <c r="H37" s="36"/>
      <c r="I37" s="36"/>
      <c r="J37" s="36"/>
      <c r="K37" s="63"/>
    </row>
    <row r="38" spans="2:11" ht="15.75">
      <c r="B38" s="2" t="s">
        <v>96</v>
      </c>
      <c r="E38" s="36">
        <v>0</v>
      </c>
      <c r="F38" s="36"/>
      <c r="G38" s="63">
        <v>0</v>
      </c>
      <c r="H38" s="36"/>
      <c r="I38" s="36">
        <v>0</v>
      </c>
      <c r="J38" s="36"/>
      <c r="K38" s="63">
        <v>0</v>
      </c>
    </row>
    <row r="39" ht="15.75">
      <c r="B39" s="1"/>
    </row>
    <row r="40" spans="2:11" ht="16.5" thickBot="1">
      <c r="B40" s="2" t="s">
        <v>98</v>
      </c>
      <c r="E40" s="12">
        <f>SUM(E30:E39)</f>
        <v>6640125</v>
      </c>
      <c r="F40" s="9"/>
      <c r="G40" s="34">
        <f>SUM(G30:G39)</f>
        <v>1085758</v>
      </c>
      <c r="H40" s="9"/>
      <c r="I40" s="12">
        <f>SUM(I30:I39)</f>
        <v>16914609</v>
      </c>
      <c r="J40" s="9"/>
      <c r="K40" s="34">
        <f>SUM(K30:K39)</f>
        <v>6024214</v>
      </c>
    </row>
    <row r="41" spans="2:11" ht="15.75">
      <c r="B41" s="1"/>
      <c r="E41" s="11"/>
      <c r="F41" s="9"/>
      <c r="G41" s="32"/>
      <c r="H41" s="9"/>
      <c r="I41" s="11"/>
      <c r="J41" s="9"/>
      <c r="K41" s="32"/>
    </row>
    <row r="42" spans="2:11" ht="15.75">
      <c r="B42" s="2" t="s">
        <v>99</v>
      </c>
      <c r="E42" s="11"/>
      <c r="F42" s="9"/>
      <c r="G42" s="32"/>
      <c r="H42" s="9"/>
      <c r="I42" s="11"/>
      <c r="J42" s="9"/>
      <c r="K42" s="32"/>
    </row>
    <row r="43" spans="2:11" ht="16.5" thickBot="1">
      <c r="B43" s="2" t="s">
        <v>100</v>
      </c>
      <c r="E43" s="59">
        <f>E40</f>
        <v>6640125</v>
      </c>
      <c r="F43" s="60"/>
      <c r="G43" s="64">
        <f>G40</f>
        <v>1085758</v>
      </c>
      <c r="H43" s="60"/>
      <c r="I43" s="59">
        <f>I40</f>
        <v>16914609</v>
      </c>
      <c r="J43" s="60"/>
      <c r="K43" s="64">
        <f>K40</f>
        <v>6024214</v>
      </c>
    </row>
    <row r="44" spans="2:11" ht="15.75">
      <c r="B44" s="1"/>
      <c r="E44" s="19"/>
      <c r="F44" s="16"/>
      <c r="G44" s="49"/>
      <c r="H44" s="16"/>
      <c r="I44" s="19"/>
      <c r="J44" s="16"/>
      <c r="K44" s="49"/>
    </row>
    <row r="45" spans="2:11" ht="15.75">
      <c r="B45" s="2" t="s">
        <v>101</v>
      </c>
      <c r="E45" s="19"/>
      <c r="F45" s="16"/>
      <c r="G45" s="49"/>
      <c r="H45" s="16"/>
      <c r="I45" s="19"/>
      <c r="J45" s="16"/>
      <c r="K45" s="49"/>
    </row>
    <row r="46" spans="2:11" ht="16.5" thickBot="1">
      <c r="B46" s="2" t="s">
        <v>100</v>
      </c>
      <c r="E46" s="59">
        <f>E43</f>
        <v>6640125</v>
      </c>
      <c r="F46" s="60"/>
      <c r="G46" s="64">
        <f>G43</f>
        <v>1085758</v>
      </c>
      <c r="H46" s="60"/>
      <c r="I46" s="59">
        <f>I43</f>
        <v>16914609</v>
      </c>
      <c r="J46" s="60"/>
      <c r="K46" s="64">
        <f>K43</f>
        <v>6024214</v>
      </c>
    </row>
    <row r="48" ht="15.75">
      <c r="B48" s="2" t="s">
        <v>102</v>
      </c>
    </row>
    <row r="49" ht="15.75">
      <c r="B49" s="2" t="s">
        <v>103</v>
      </c>
    </row>
    <row r="50" ht="9" customHeight="1"/>
    <row r="51" spans="2:11" ht="16.5" thickBot="1">
      <c r="B51" s="2" t="s">
        <v>104</v>
      </c>
      <c r="E51" s="65">
        <v>5.55</v>
      </c>
      <c r="F51" s="86"/>
      <c r="G51" s="65">
        <v>0.91</v>
      </c>
      <c r="H51" s="86"/>
      <c r="I51" s="65">
        <v>14.13</v>
      </c>
      <c r="J51" s="6"/>
      <c r="K51" s="65">
        <v>5.03</v>
      </c>
    </row>
    <row r="52" spans="2:11" ht="9" customHeight="1">
      <c r="B52" s="13"/>
      <c r="C52" s="13"/>
      <c r="E52" s="66"/>
      <c r="F52" s="86"/>
      <c r="G52" s="66"/>
      <c r="H52" s="86"/>
      <c r="I52" s="66"/>
      <c r="J52" s="6"/>
      <c r="K52" s="66"/>
    </row>
    <row r="53" spans="2:11" ht="16.5" thickBot="1">
      <c r="B53" s="2" t="s">
        <v>105</v>
      </c>
      <c r="E53" s="65">
        <v>5.55</v>
      </c>
      <c r="F53" s="87"/>
      <c r="G53" s="65">
        <v>0.91</v>
      </c>
      <c r="H53" s="87"/>
      <c r="I53" s="65">
        <v>14.13</v>
      </c>
      <c r="J53" s="18"/>
      <c r="K53" s="65">
        <v>5.03</v>
      </c>
    </row>
    <row r="54" spans="2:11" ht="15.75">
      <c r="B54" s="14"/>
      <c r="C54" s="14"/>
      <c r="D54" s="14"/>
      <c r="E54" s="14"/>
      <c r="F54" s="14"/>
      <c r="G54" s="67"/>
      <c r="H54" s="14"/>
      <c r="I54" s="14"/>
      <c r="J54" s="14"/>
      <c r="K54" s="67"/>
    </row>
    <row r="55" spans="2:11" ht="15.75">
      <c r="B55" s="14"/>
      <c r="C55" s="14"/>
      <c r="D55" s="14"/>
      <c r="E55" s="14"/>
      <c r="F55" s="14"/>
      <c r="G55" s="67"/>
      <c r="H55" s="14"/>
      <c r="I55" s="14"/>
      <c r="J55" s="14"/>
      <c r="K55" s="67"/>
    </row>
    <row r="56" spans="2:11" ht="15.75">
      <c r="B56" s="14"/>
      <c r="C56" s="14"/>
      <c r="D56" s="14"/>
      <c r="E56" s="14"/>
      <c r="F56" s="14"/>
      <c r="G56" s="67"/>
      <c r="H56" s="14"/>
      <c r="I56" s="14"/>
      <c r="J56" s="14"/>
      <c r="K56" s="67"/>
    </row>
    <row r="57" spans="2:11" ht="15.75">
      <c r="B57" s="14"/>
      <c r="C57" s="14"/>
      <c r="D57" s="14"/>
      <c r="E57" s="14"/>
      <c r="F57" s="14"/>
      <c r="G57" s="67"/>
      <c r="H57" s="14"/>
      <c r="I57" s="14"/>
      <c r="J57" s="14"/>
      <c r="K57" s="67"/>
    </row>
    <row r="58" spans="2:11" ht="15.75">
      <c r="B58" s="14"/>
      <c r="C58" s="14"/>
      <c r="D58" s="14"/>
      <c r="E58" s="14"/>
      <c r="F58" s="14"/>
      <c r="G58" s="67"/>
      <c r="H58" s="14"/>
      <c r="I58" s="14"/>
      <c r="J58" s="14"/>
      <c r="K58" s="67"/>
    </row>
    <row r="59" spans="2:11" ht="15.75">
      <c r="B59" s="14"/>
      <c r="C59" s="14"/>
      <c r="D59" s="14"/>
      <c r="E59" s="14"/>
      <c r="F59" s="14"/>
      <c r="G59" s="67"/>
      <c r="H59" s="14"/>
      <c r="I59" s="14"/>
      <c r="J59" s="14"/>
      <c r="K59" s="67"/>
    </row>
    <row r="60" spans="2:11" ht="15.75">
      <c r="B60" s="14"/>
      <c r="C60" s="14"/>
      <c r="D60" s="14"/>
      <c r="E60" s="14"/>
      <c r="F60" s="14"/>
      <c r="G60" s="67"/>
      <c r="H60" s="14"/>
      <c r="I60" s="14"/>
      <c r="J60" s="14"/>
      <c r="K60" s="67"/>
    </row>
    <row r="61" spans="2:11" ht="15.75">
      <c r="B61" s="14"/>
      <c r="C61" s="14"/>
      <c r="D61" s="14"/>
      <c r="E61" s="14"/>
      <c r="F61" s="14"/>
      <c r="G61" s="67"/>
      <c r="H61" s="14"/>
      <c r="I61" s="14"/>
      <c r="J61" s="14"/>
      <c r="K61" s="67"/>
    </row>
    <row r="62" spans="2:11" ht="15.75">
      <c r="B62" s="14"/>
      <c r="C62" s="14"/>
      <c r="D62" s="14"/>
      <c r="E62" s="14"/>
      <c r="F62" s="14"/>
      <c r="G62" s="67"/>
      <c r="H62" s="14"/>
      <c r="I62" s="14"/>
      <c r="J62" s="14"/>
      <c r="K62" s="67"/>
    </row>
    <row r="63" spans="2:11" ht="15.75">
      <c r="B63" s="14"/>
      <c r="C63" s="14"/>
      <c r="D63" s="14"/>
      <c r="E63" s="14"/>
      <c r="F63" s="14"/>
      <c r="G63" s="68"/>
      <c r="H63" s="14"/>
      <c r="I63" s="14"/>
      <c r="J63" s="14"/>
      <c r="K63" s="68"/>
    </row>
    <row r="64" spans="2:10" ht="15.75">
      <c r="B64" s="14"/>
      <c r="C64" s="14"/>
      <c r="D64" s="14"/>
      <c r="E64" s="14"/>
      <c r="F64" s="14"/>
      <c r="H64" s="14"/>
      <c r="I64" s="14"/>
      <c r="J64" s="14"/>
    </row>
    <row r="65" spans="2:12" ht="36" customHeight="1">
      <c r="B65" s="97" t="s">
        <v>115</v>
      </c>
      <c r="C65" s="97"/>
      <c r="D65" s="97"/>
      <c r="E65" s="97"/>
      <c r="F65" s="97"/>
      <c r="G65" s="97"/>
      <c r="H65" s="97"/>
      <c r="I65" s="97"/>
      <c r="J65" s="97"/>
      <c r="K65" s="97"/>
      <c r="L65" s="4"/>
    </row>
  </sheetData>
  <sheetProtection/>
  <mergeCells count="3">
    <mergeCell ref="E7:G7"/>
    <mergeCell ref="I7:K7"/>
    <mergeCell ref="B65:K65"/>
  </mergeCells>
  <printOptions/>
  <pageMargins left="0.5" right="0.5" top="0.5" bottom="0.5" header="0.5" footer="0.5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zoomScale="75" zoomScaleNormal="75" zoomScalePageLayoutView="0" workbookViewId="0" topLeftCell="A10">
      <selection activeCell="K35" sqref="K35"/>
    </sheetView>
  </sheetViews>
  <sheetFormatPr defaultColWidth="9.00390625" defaultRowHeight="15.75"/>
  <cols>
    <col min="1" max="1" width="3.625" style="2" customWidth="1"/>
    <col min="2" max="2" width="2.625" style="2" customWidth="1"/>
    <col min="3" max="3" width="45.625" style="2" customWidth="1"/>
    <col min="4" max="4" width="1.625" style="2" customWidth="1"/>
    <col min="5" max="5" width="15.625" style="3" customWidth="1"/>
    <col min="6" max="6" width="1.625" style="2" customWidth="1"/>
    <col min="7" max="7" width="15.625" style="3" customWidth="1"/>
    <col min="8" max="8" width="1.625" style="2" customWidth="1"/>
    <col min="9" max="16384" width="9.00390625" style="2" customWidth="1"/>
  </cols>
  <sheetData>
    <row r="1" ht="19.5">
      <c r="A1" s="21" t="s">
        <v>10</v>
      </c>
    </row>
    <row r="3" ht="15.75">
      <c r="A3" s="1" t="s">
        <v>124</v>
      </c>
    </row>
    <row r="4" ht="15.75">
      <c r="A4" s="2" t="s">
        <v>9</v>
      </c>
    </row>
    <row r="6" spans="5:7" ht="15.75">
      <c r="E6" s="28" t="s">
        <v>23</v>
      </c>
      <c r="F6" s="5"/>
      <c r="G6" s="28" t="s">
        <v>23</v>
      </c>
    </row>
    <row r="7" spans="5:7" ht="15.75">
      <c r="E7" s="43">
        <v>41790</v>
      </c>
      <c r="F7" s="5"/>
      <c r="G7" s="29" t="s">
        <v>89</v>
      </c>
    </row>
    <row r="8" spans="5:7" ht="15.75">
      <c r="E8" s="28" t="s">
        <v>12</v>
      </c>
      <c r="F8" s="5"/>
      <c r="G8" s="28" t="s">
        <v>12</v>
      </c>
    </row>
    <row r="9" spans="5:7" ht="15.75">
      <c r="E9" s="28"/>
      <c r="F9" s="5"/>
      <c r="G9" s="28" t="s">
        <v>37</v>
      </c>
    </row>
    <row r="10" ht="15.75">
      <c r="B10" s="1" t="s">
        <v>17</v>
      </c>
    </row>
    <row r="11" ht="15.75">
      <c r="B11" s="1"/>
    </row>
    <row r="12" ht="15.75">
      <c r="B12" s="1" t="s">
        <v>52</v>
      </c>
    </row>
    <row r="13" spans="2:7" ht="15.75">
      <c r="B13" s="2" t="s">
        <v>28</v>
      </c>
      <c r="E13" s="30">
        <v>3330665</v>
      </c>
      <c r="F13" s="9"/>
      <c r="G13" s="30">
        <v>3482924</v>
      </c>
    </row>
    <row r="14" spans="2:7" ht="15.75">
      <c r="B14" s="2" t="s">
        <v>34</v>
      </c>
      <c r="E14" s="30">
        <v>65450376</v>
      </c>
      <c r="F14" s="9"/>
      <c r="G14" s="30">
        <v>79562570</v>
      </c>
    </row>
    <row r="15" spans="2:7" ht="15.75">
      <c r="B15" s="2" t="s">
        <v>13</v>
      </c>
      <c r="E15" s="30">
        <v>506455</v>
      </c>
      <c r="F15" s="9"/>
      <c r="G15" s="30">
        <v>506455</v>
      </c>
    </row>
    <row r="16" spans="2:7" ht="15.75">
      <c r="B16" s="2" t="s">
        <v>120</v>
      </c>
      <c r="E16" s="30">
        <v>49</v>
      </c>
      <c r="F16" s="9"/>
      <c r="G16" s="89">
        <v>0</v>
      </c>
    </row>
    <row r="17" spans="2:7" ht="15.75">
      <c r="B17" s="2" t="s">
        <v>106</v>
      </c>
      <c r="E17" s="30">
        <v>30000</v>
      </c>
      <c r="F17" s="9"/>
      <c r="G17" s="30">
        <v>30000</v>
      </c>
    </row>
    <row r="18" spans="2:7" ht="15.75">
      <c r="B18" s="2" t="s">
        <v>90</v>
      </c>
      <c r="E18" s="30">
        <v>216121</v>
      </c>
      <c r="F18" s="9"/>
      <c r="G18" s="30">
        <v>343777</v>
      </c>
    </row>
    <row r="19" spans="5:7" ht="15.75">
      <c r="E19" s="30"/>
      <c r="F19" s="9"/>
      <c r="G19" s="30"/>
    </row>
    <row r="20" spans="5:7" ht="15.75">
      <c r="E20" s="31">
        <f>SUM(E13:E19)</f>
        <v>69533666</v>
      </c>
      <c r="F20" s="9"/>
      <c r="G20" s="31">
        <f>SUM(G13:G19)</f>
        <v>83925726</v>
      </c>
    </row>
    <row r="21" spans="5:7" ht="15.75">
      <c r="E21" s="30"/>
      <c r="F21" s="9"/>
      <c r="G21" s="30"/>
    </row>
    <row r="22" spans="2:7" ht="15.75">
      <c r="B22" s="1" t="s">
        <v>59</v>
      </c>
      <c r="E22" s="30"/>
      <c r="F22" s="9"/>
      <c r="G22" s="30"/>
    </row>
    <row r="23" spans="2:7" ht="15.75">
      <c r="B23" s="2" t="s">
        <v>41</v>
      </c>
      <c r="E23" s="30">
        <v>85637961</v>
      </c>
      <c r="F23" s="9"/>
      <c r="G23" s="30">
        <v>105119998</v>
      </c>
    </row>
    <row r="24" spans="2:7" ht="15.75">
      <c r="B24" s="2" t="s">
        <v>42</v>
      </c>
      <c r="E24" s="30">
        <v>131746702</v>
      </c>
      <c r="F24" s="9"/>
      <c r="G24" s="30">
        <v>103692500</v>
      </c>
    </row>
    <row r="25" spans="2:7" ht="15.75">
      <c r="B25" s="2" t="s">
        <v>43</v>
      </c>
      <c r="E25" s="30">
        <v>945862</v>
      </c>
      <c r="F25" s="9"/>
      <c r="G25" s="30">
        <v>674528</v>
      </c>
    </row>
    <row r="26" spans="2:7" ht="15.75">
      <c r="B26" s="2" t="s">
        <v>44</v>
      </c>
      <c r="E26" s="30">
        <v>30382955</v>
      </c>
      <c r="F26" s="9"/>
      <c r="G26" s="30">
        <v>27702277</v>
      </c>
    </row>
    <row r="27" spans="5:7" ht="15.75">
      <c r="E27" s="30"/>
      <c r="F27" s="9"/>
      <c r="G27" s="30"/>
    </row>
    <row r="28" spans="5:7" ht="15.75">
      <c r="E28" s="31">
        <f>SUM(E23:E27)</f>
        <v>248713480</v>
      </c>
      <c r="F28" s="9"/>
      <c r="G28" s="31">
        <f>SUM(G23:G27)</f>
        <v>237189303</v>
      </c>
    </row>
    <row r="29" spans="5:7" ht="15.75">
      <c r="E29" s="30"/>
      <c r="F29" s="9"/>
      <c r="G29" s="30"/>
    </row>
    <row r="30" spans="2:7" ht="16.5" thickBot="1">
      <c r="B30" s="1" t="s">
        <v>32</v>
      </c>
      <c r="E30" s="69">
        <f>E20+E28</f>
        <v>318247146</v>
      </c>
      <c r="F30" s="9"/>
      <c r="G30" s="69">
        <f>G20+G28</f>
        <v>321115029</v>
      </c>
    </row>
    <row r="31" spans="2:7" ht="16.5" thickTop="1">
      <c r="B31" s="1"/>
      <c r="E31" s="30"/>
      <c r="F31" s="9"/>
      <c r="G31" s="30"/>
    </row>
    <row r="32" spans="2:7" ht="15.75">
      <c r="B32" s="1" t="s">
        <v>31</v>
      </c>
      <c r="E32" s="30"/>
      <c r="F32" s="9"/>
      <c r="G32" s="30"/>
    </row>
    <row r="33" spans="2:7" ht="15.75">
      <c r="B33" s="1"/>
      <c r="E33" s="30"/>
      <c r="F33" s="9"/>
      <c r="G33" s="30"/>
    </row>
    <row r="34" spans="2:7" ht="15.75">
      <c r="B34" s="1" t="s">
        <v>107</v>
      </c>
      <c r="E34" s="30"/>
      <c r="F34" s="9"/>
      <c r="G34" s="30"/>
    </row>
    <row r="35" spans="2:7" ht="15.75">
      <c r="B35" s="2" t="s">
        <v>45</v>
      </c>
      <c r="E35" s="30">
        <v>60000217</v>
      </c>
      <c r="F35" s="9"/>
      <c r="G35" s="30">
        <v>60000217</v>
      </c>
    </row>
    <row r="36" spans="2:7" ht="15.75">
      <c r="B36" s="2" t="s">
        <v>46</v>
      </c>
      <c r="E36" s="9">
        <v>-291333</v>
      </c>
      <c r="G36" s="30">
        <v>-174687</v>
      </c>
    </row>
    <row r="37" spans="2:7" ht="15.75">
      <c r="B37" s="2" t="s">
        <v>24</v>
      </c>
      <c r="E37" s="25">
        <v>115217601</v>
      </c>
      <c r="F37" s="9"/>
      <c r="G37" s="25">
        <v>101295623</v>
      </c>
    </row>
    <row r="38" spans="5:7" ht="15.75">
      <c r="E38" s="32"/>
      <c r="F38" s="9"/>
      <c r="G38" s="32"/>
    </row>
    <row r="39" spans="2:7" ht="16.5" thickBot="1">
      <c r="B39" s="1" t="s">
        <v>47</v>
      </c>
      <c r="E39" s="34">
        <f>SUM(E35:E38)</f>
        <v>174926485</v>
      </c>
      <c r="F39" s="9"/>
      <c r="G39" s="34">
        <f>SUM(G35:G38)</f>
        <v>161121153</v>
      </c>
    </row>
    <row r="40" spans="5:7" ht="15.75">
      <c r="E40" s="30"/>
      <c r="F40" s="9"/>
      <c r="G40" s="30"/>
    </row>
    <row r="41" ht="15.75">
      <c r="B41" s="1" t="s">
        <v>48</v>
      </c>
    </row>
    <row r="43" spans="2:7" ht="15.75">
      <c r="B43" s="1" t="s">
        <v>60</v>
      </c>
      <c r="E43" s="30"/>
      <c r="F43" s="9"/>
      <c r="G43" s="30"/>
    </row>
    <row r="44" spans="2:7" ht="15.75">
      <c r="B44" s="2" t="s">
        <v>51</v>
      </c>
      <c r="E44" s="25">
        <v>17763595</v>
      </c>
      <c r="F44" s="9"/>
      <c r="G44" s="25">
        <v>19940177</v>
      </c>
    </row>
    <row r="45" spans="2:7" ht="15.75">
      <c r="B45" s="2" t="s">
        <v>16</v>
      </c>
      <c r="E45" s="25">
        <v>1450677</v>
      </c>
      <c r="F45" s="9"/>
      <c r="G45" s="25">
        <v>1476333</v>
      </c>
    </row>
    <row r="46" spans="5:7" ht="15.75">
      <c r="E46" s="25"/>
      <c r="F46" s="9"/>
      <c r="G46" s="25"/>
    </row>
    <row r="47" spans="2:7" ht="15.75">
      <c r="B47" s="1"/>
      <c r="E47" s="31">
        <f>SUM(E44:E46)</f>
        <v>19214272</v>
      </c>
      <c r="F47" s="9"/>
      <c r="G47" s="31">
        <f>SUM(G44:G46)</f>
        <v>21416510</v>
      </c>
    </row>
    <row r="48" spans="2:7" ht="15.75">
      <c r="B48" s="1"/>
      <c r="E48" s="30"/>
      <c r="F48" s="9"/>
      <c r="G48" s="30"/>
    </row>
    <row r="49" spans="2:7" ht="15.75">
      <c r="B49" s="1" t="s">
        <v>61</v>
      </c>
      <c r="E49" s="30"/>
      <c r="F49" s="9"/>
      <c r="G49" s="30"/>
    </row>
    <row r="50" spans="2:7" ht="15.75">
      <c r="B50" s="2" t="s">
        <v>50</v>
      </c>
      <c r="E50" s="30">
        <v>120602961</v>
      </c>
      <c r="F50" s="9"/>
      <c r="G50" s="30">
        <v>133163503</v>
      </c>
    </row>
    <row r="51" spans="2:7" ht="15.75">
      <c r="B51" s="2" t="s">
        <v>51</v>
      </c>
      <c r="E51" s="30">
        <v>1121389</v>
      </c>
      <c r="F51" s="9"/>
      <c r="G51" s="30">
        <v>4531363</v>
      </c>
    </row>
    <row r="52" spans="2:7" ht="15.75">
      <c r="B52" s="2" t="s">
        <v>77</v>
      </c>
      <c r="E52" s="30">
        <v>2382039</v>
      </c>
      <c r="F52" s="9"/>
      <c r="G52" s="30">
        <v>882500</v>
      </c>
    </row>
    <row r="53" spans="5:7" ht="15.75">
      <c r="E53" s="30"/>
      <c r="F53" s="9"/>
      <c r="G53" s="30"/>
    </row>
    <row r="54" spans="5:7" ht="15.75">
      <c r="E54" s="31">
        <f>SUM(E50:E53)</f>
        <v>124106389</v>
      </c>
      <c r="F54" s="9"/>
      <c r="G54" s="31">
        <f>SUM(G50:G53)</f>
        <v>138577366</v>
      </c>
    </row>
    <row r="55" spans="5:7" ht="15.75">
      <c r="E55" s="32"/>
      <c r="F55" s="9"/>
      <c r="G55" s="32"/>
    </row>
    <row r="56" spans="2:7" ht="16.5" thickBot="1">
      <c r="B56" s="1" t="s">
        <v>49</v>
      </c>
      <c r="E56" s="35">
        <f>E47+E54</f>
        <v>143320661</v>
      </c>
      <c r="F56" s="9"/>
      <c r="G56" s="35">
        <f>G47+G54</f>
        <v>159993876</v>
      </c>
    </row>
    <row r="57" spans="2:7" ht="15.75">
      <c r="B57" s="1"/>
      <c r="E57" s="32"/>
      <c r="F57" s="9"/>
      <c r="G57" s="32"/>
    </row>
    <row r="58" spans="2:7" ht="16.5" thickBot="1">
      <c r="B58" s="1" t="s">
        <v>33</v>
      </c>
      <c r="E58" s="33">
        <f>E39+E56</f>
        <v>318247146</v>
      </c>
      <c r="F58" s="9"/>
      <c r="G58" s="33">
        <f>G39+G56</f>
        <v>321115029</v>
      </c>
    </row>
    <row r="59" spans="5:7" ht="16.5" thickTop="1">
      <c r="E59" s="32"/>
      <c r="F59" s="9"/>
      <c r="G59" s="32"/>
    </row>
    <row r="60" spans="2:7" ht="15.75">
      <c r="B60" s="1" t="s">
        <v>71</v>
      </c>
      <c r="E60" s="32"/>
      <c r="F60" s="9"/>
      <c r="G60" s="32"/>
    </row>
    <row r="61" spans="2:7" ht="16.5" thickBot="1">
      <c r="B61" s="1" t="s">
        <v>72</v>
      </c>
      <c r="E61" s="70">
        <f>E39/119655234</f>
        <v>1.4619208801179562</v>
      </c>
      <c r="F61" s="1"/>
      <c r="G61" s="70">
        <f>G39/119765234</f>
        <v>1.3453082135672194</v>
      </c>
    </row>
    <row r="64" spans="2:8" ht="35.25" customHeight="1">
      <c r="B64" s="97" t="s">
        <v>108</v>
      </c>
      <c r="C64" s="97"/>
      <c r="D64" s="97"/>
      <c r="E64" s="97"/>
      <c r="F64" s="97"/>
      <c r="G64" s="97"/>
      <c r="H64" s="4"/>
    </row>
  </sheetData>
  <sheetProtection/>
  <mergeCells count="1">
    <mergeCell ref="B64:G64"/>
  </mergeCells>
  <printOptions/>
  <pageMargins left="0.5" right="0.5" top="0.5" bottom="0.5" header="0.29" footer="0.5"/>
  <pageSetup fitToHeight="1" fitToWidth="1"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9"/>
  <sheetViews>
    <sheetView zoomScale="75" zoomScaleNormal="75" zoomScalePageLayoutView="0" workbookViewId="0" topLeftCell="A4">
      <selection activeCell="L29" sqref="L29"/>
    </sheetView>
  </sheetViews>
  <sheetFormatPr defaultColWidth="9.00390625" defaultRowHeight="15.75"/>
  <cols>
    <col min="1" max="1" width="2.625" style="2" customWidth="1"/>
    <col min="2" max="2" width="30.625" style="2" customWidth="1"/>
    <col min="3" max="3" width="1.625" style="2" customWidth="1"/>
    <col min="4" max="4" width="12.625" style="2" customWidth="1"/>
    <col min="5" max="5" width="1.625" style="2" customWidth="1"/>
    <col min="6" max="6" width="12.625" style="2" customWidth="1"/>
    <col min="7" max="7" width="1.625" style="2" customWidth="1"/>
    <col min="8" max="8" width="12.625" style="2" customWidth="1"/>
    <col min="9" max="9" width="1.625" style="2" customWidth="1"/>
    <col min="10" max="10" width="12.625" style="2" customWidth="1"/>
    <col min="11" max="11" width="1.625" style="2" customWidth="1"/>
    <col min="12" max="12" width="12.625" style="2" customWidth="1"/>
    <col min="13" max="13" width="1.625" style="2" customWidth="1"/>
    <col min="14" max="14" width="12.625" style="2" customWidth="1"/>
    <col min="15" max="15" width="1.625" style="2" customWidth="1"/>
    <col min="16" max="16384" width="9.00390625" style="2" customWidth="1"/>
  </cols>
  <sheetData>
    <row r="1" spans="1:14" s="38" customFormat="1" ht="19.5">
      <c r="A1" s="21" t="s">
        <v>10</v>
      </c>
      <c r="N1" s="21"/>
    </row>
    <row r="3" ht="15.75">
      <c r="A3" s="1" t="s">
        <v>73</v>
      </c>
    </row>
    <row r="4" ht="15.75">
      <c r="A4" s="1" t="s">
        <v>123</v>
      </c>
    </row>
    <row r="5" ht="15.75">
      <c r="A5" s="2" t="s">
        <v>9</v>
      </c>
    </row>
    <row r="7" spans="7:13" ht="15.75">
      <c r="G7" s="15" t="s">
        <v>74</v>
      </c>
      <c r="K7" s="15" t="s">
        <v>80</v>
      </c>
      <c r="L7" s="15"/>
      <c r="M7" s="5"/>
    </row>
    <row r="8" ht="15.75">
      <c r="H8" s="5" t="s">
        <v>25</v>
      </c>
    </row>
    <row r="9" spans="4:14" ht="15.75">
      <c r="D9" s="5" t="s">
        <v>4</v>
      </c>
      <c r="E9" s="5"/>
      <c r="F9" s="5" t="s">
        <v>4</v>
      </c>
      <c r="G9" s="5"/>
      <c r="H9" s="5" t="s">
        <v>55</v>
      </c>
      <c r="I9" s="5"/>
      <c r="J9" s="5" t="s">
        <v>53</v>
      </c>
      <c r="K9" s="5"/>
      <c r="L9" s="5" t="s">
        <v>78</v>
      </c>
      <c r="M9" s="5"/>
      <c r="N9" s="5" t="s">
        <v>111</v>
      </c>
    </row>
    <row r="10" spans="4:14" ht="15.75">
      <c r="D10" s="5" t="s">
        <v>76</v>
      </c>
      <c r="E10" s="5"/>
      <c r="F10" s="5" t="s">
        <v>57</v>
      </c>
      <c r="G10" s="5"/>
      <c r="H10" s="5" t="s">
        <v>56</v>
      </c>
      <c r="I10" s="5"/>
      <c r="J10" s="5" t="s">
        <v>54</v>
      </c>
      <c r="K10" s="5"/>
      <c r="L10" s="5" t="s">
        <v>79</v>
      </c>
      <c r="M10" s="5"/>
      <c r="N10" s="5" t="s">
        <v>112</v>
      </c>
    </row>
    <row r="11" spans="4:14" ht="15.75">
      <c r="D11" s="5" t="s">
        <v>12</v>
      </c>
      <c r="E11" s="5"/>
      <c r="F11" s="5" t="s">
        <v>12</v>
      </c>
      <c r="G11" s="5"/>
      <c r="H11" s="5" t="s">
        <v>12</v>
      </c>
      <c r="I11" s="5"/>
      <c r="J11" s="5" t="s">
        <v>12</v>
      </c>
      <c r="K11" s="5"/>
      <c r="L11" s="5" t="s">
        <v>12</v>
      </c>
      <c r="M11" s="5"/>
      <c r="N11" s="5" t="s">
        <v>12</v>
      </c>
    </row>
    <row r="12" spans="4:14" ht="15.75"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2:14" ht="15.75">
      <c r="B13" s="2" t="s">
        <v>84</v>
      </c>
      <c r="D13" s="25">
        <v>60000217</v>
      </c>
      <c r="E13" s="25"/>
      <c r="F13" s="25">
        <v>19830264</v>
      </c>
      <c r="G13" s="25"/>
      <c r="H13" s="25">
        <v>-34450921</v>
      </c>
      <c r="I13" s="25"/>
      <c r="J13" s="25">
        <v>-120630</v>
      </c>
      <c r="K13" s="25"/>
      <c r="L13" s="25">
        <v>105409687</v>
      </c>
      <c r="M13" s="25"/>
      <c r="N13" s="25">
        <f>SUM(D13:M13)</f>
        <v>150668617</v>
      </c>
    </row>
    <row r="14" spans="4:14" ht="15.75"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</row>
    <row r="15" spans="2:14" ht="15.75">
      <c r="B15" s="2" t="s">
        <v>114</v>
      </c>
      <c r="D15" s="71">
        <v>0</v>
      </c>
      <c r="E15" s="72"/>
      <c r="F15" s="72">
        <v>0</v>
      </c>
      <c r="G15" s="72"/>
      <c r="H15" s="72">
        <v>0</v>
      </c>
      <c r="I15" s="72"/>
      <c r="J15" s="72">
        <v>0</v>
      </c>
      <c r="K15" s="72"/>
      <c r="L15" s="72">
        <v>12303965</v>
      </c>
      <c r="M15" s="72"/>
      <c r="N15" s="73">
        <f>SUM(D15:M15)</f>
        <v>12303965</v>
      </c>
    </row>
    <row r="16" spans="4:14" ht="15.75"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</row>
    <row r="17" spans="2:14" ht="15.75">
      <c r="B17" s="2" t="s">
        <v>98</v>
      </c>
      <c r="D17" s="25">
        <f>D15</f>
        <v>0</v>
      </c>
      <c r="E17" s="25"/>
      <c r="F17" s="25">
        <f>F15</f>
        <v>0</v>
      </c>
      <c r="G17" s="25"/>
      <c r="H17" s="25">
        <f>H15</f>
        <v>0</v>
      </c>
      <c r="I17" s="25"/>
      <c r="J17" s="25">
        <f>J15</f>
        <v>0</v>
      </c>
      <c r="K17" s="25"/>
      <c r="L17" s="25">
        <f>L15</f>
        <v>12303965</v>
      </c>
      <c r="M17" s="25"/>
      <c r="N17" s="25">
        <f>N15</f>
        <v>12303965</v>
      </c>
    </row>
    <row r="18" spans="4:14" ht="15.75"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</row>
    <row r="19" spans="2:14" ht="15.75">
      <c r="B19" s="1" t="s">
        <v>109</v>
      </c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</row>
    <row r="20" spans="4:14" ht="15.75"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</row>
    <row r="21" spans="2:14" ht="15.75">
      <c r="B21" s="2" t="s">
        <v>58</v>
      </c>
      <c r="D21" s="74">
        <v>0</v>
      </c>
      <c r="E21" s="75"/>
      <c r="F21" s="75">
        <v>0</v>
      </c>
      <c r="G21" s="75"/>
      <c r="H21" s="75">
        <v>0</v>
      </c>
      <c r="I21" s="75"/>
      <c r="J21" s="75">
        <v>-54057</v>
      </c>
      <c r="K21" s="75"/>
      <c r="L21" s="75">
        <v>0</v>
      </c>
      <c r="M21" s="75"/>
      <c r="N21" s="76">
        <f>SUM(D21:M21)</f>
        <v>-54057</v>
      </c>
    </row>
    <row r="22" spans="2:14" ht="15.75">
      <c r="B22" s="2" t="s">
        <v>35</v>
      </c>
      <c r="D22" s="77">
        <v>0</v>
      </c>
      <c r="E22" s="78"/>
      <c r="F22" s="78">
        <v>0</v>
      </c>
      <c r="G22" s="78"/>
      <c r="H22" s="78">
        <v>0</v>
      </c>
      <c r="I22" s="78"/>
      <c r="J22" s="78">
        <v>0</v>
      </c>
      <c r="K22" s="78"/>
      <c r="L22" s="78">
        <v>-1797372</v>
      </c>
      <c r="M22" s="78"/>
      <c r="N22" s="79">
        <f>SUM(D22:M22)</f>
        <v>-1797372</v>
      </c>
    </row>
    <row r="23" spans="4:14" ht="15.75"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</row>
    <row r="24" spans="2:14" ht="15.75">
      <c r="B24" s="2" t="s">
        <v>110</v>
      </c>
      <c r="D24" s="25">
        <f>SUM(D21:D23)</f>
        <v>0</v>
      </c>
      <c r="E24" s="25"/>
      <c r="F24" s="25">
        <f>SUM(F21:F23)</f>
        <v>0</v>
      </c>
      <c r="G24" s="25"/>
      <c r="H24" s="25">
        <f>SUM(H21:H23)</f>
        <v>0</v>
      </c>
      <c r="I24" s="25"/>
      <c r="J24" s="25">
        <f>SUM(J21:J23)</f>
        <v>-54057</v>
      </c>
      <c r="K24" s="25"/>
      <c r="L24" s="25">
        <f>SUM(L21:L23)</f>
        <v>-1797372</v>
      </c>
      <c r="M24" s="25"/>
      <c r="N24" s="25">
        <f>SUM(N21:N23)</f>
        <v>-1851429</v>
      </c>
    </row>
    <row r="25" spans="4:14" ht="15.75">
      <c r="D25" s="85"/>
      <c r="E25" s="28"/>
      <c r="F25" s="85"/>
      <c r="G25" s="28"/>
      <c r="H25" s="85"/>
      <c r="I25" s="28"/>
      <c r="J25" s="85"/>
      <c r="K25" s="28"/>
      <c r="L25" s="85"/>
      <c r="M25" s="28"/>
      <c r="N25" s="85"/>
    </row>
    <row r="26" spans="2:14" ht="15.75">
      <c r="B26" s="2" t="s">
        <v>91</v>
      </c>
      <c r="D26" s="49">
        <f>D13+D17+D24</f>
        <v>60000217</v>
      </c>
      <c r="E26" s="84"/>
      <c r="F26" s="49">
        <f>F13+F17+F24</f>
        <v>19830264</v>
      </c>
      <c r="G26" s="84"/>
      <c r="H26" s="49">
        <f>H13+H17+H24</f>
        <v>-34450921</v>
      </c>
      <c r="I26" s="84"/>
      <c r="J26" s="49">
        <f>J13+J17+J24</f>
        <v>-174687</v>
      </c>
      <c r="K26" s="84"/>
      <c r="L26" s="49">
        <f>L13+L17+L24</f>
        <v>115916280</v>
      </c>
      <c r="M26" s="49"/>
      <c r="N26" s="49">
        <f>N13+N17+N24</f>
        <v>161121153</v>
      </c>
    </row>
    <row r="27" spans="4:14" ht="15.75">
      <c r="D27" s="19"/>
      <c r="E27" s="5"/>
      <c r="F27" s="19"/>
      <c r="G27" s="5"/>
      <c r="H27" s="19"/>
      <c r="I27" s="5"/>
      <c r="J27" s="19"/>
      <c r="K27" s="5"/>
      <c r="L27" s="19"/>
      <c r="M27" s="19"/>
      <c r="N27" s="19"/>
    </row>
    <row r="28" spans="2:14" ht="15.75">
      <c r="B28" s="2" t="s">
        <v>93</v>
      </c>
      <c r="D28" s="80">
        <v>0</v>
      </c>
      <c r="E28" s="81"/>
      <c r="F28" s="82">
        <v>0</v>
      </c>
      <c r="G28" s="81"/>
      <c r="H28" s="82">
        <v>0</v>
      </c>
      <c r="I28" s="81"/>
      <c r="J28" s="82">
        <v>0</v>
      </c>
      <c r="K28" s="81"/>
      <c r="L28" s="82">
        <v>16914609</v>
      </c>
      <c r="M28" s="82"/>
      <c r="N28" s="83">
        <f>SUM(D28:M28)</f>
        <v>16914609</v>
      </c>
    </row>
    <row r="29" spans="2:14" s="3" customFormat="1" ht="15.75">
      <c r="B29" s="2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16"/>
    </row>
    <row r="30" spans="2:14" ht="15.75">
      <c r="B30" s="2" t="s">
        <v>98</v>
      </c>
      <c r="C30" s="16"/>
      <c r="D30" s="16">
        <f>D28</f>
        <v>0</v>
      </c>
      <c r="E30" s="16"/>
      <c r="F30" s="16">
        <f>F28</f>
        <v>0</v>
      </c>
      <c r="G30" s="16"/>
      <c r="H30" s="16">
        <f>H28</f>
        <v>0</v>
      </c>
      <c r="I30" s="16"/>
      <c r="J30" s="16">
        <f>J28</f>
        <v>0</v>
      </c>
      <c r="K30" s="16"/>
      <c r="L30" s="16">
        <f>L28</f>
        <v>16914609</v>
      </c>
      <c r="M30" s="25"/>
      <c r="N30" s="16">
        <f>N28</f>
        <v>16914609</v>
      </c>
    </row>
    <row r="31" spans="3:14" ht="15.75">
      <c r="C31" s="16"/>
      <c r="D31" s="16"/>
      <c r="E31" s="16"/>
      <c r="F31" s="16"/>
      <c r="G31" s="16"/>
      <c r="H31" s="16"/>
      <c r="I31" s="16"/>
      <c r="J31" s="16"/>
      <c r="K31" s="16"/>
      <c r="L31" s="25"/>
      <c r="M31" s="25"/>
      <c r="N31" s="16"/>
    </row>
    <row r="32" spans="2:14" ht="15.75">
      <c r="B32" s="1" t="s">
        <v>109</v>
      </c>
      <c r="C32" s="16"/>
      <c r="D32" s="16"/>
      <c r="E32" s="16"/>
      <c r="F32" s="16"/>
      <c r="G32" s="16"/>
      <c r="H32" s="16"/>
      <c r="I32" s="16"/>
      <c r="J32" s="16"/>
      <c r="K32" s="16"/>
      <c r="L32" s="25"/>
      <c r="M32" s="25"/>
      <c r="N32" s="16"/>
    </row>
    <row r="33" spans="3:14" ht="15.75">
      <c r="C33" s="16"/>
      <c r="D33" s="16"/>
      <c r="E33" s="16"/>
      <c r="F33" s="16"/>
      <c r="G33" s="16"/>
      <c r="H33" s="16"/>
      <c r="I33" s="16"/>
      <c r="J33" s="16"/>
      <c r="K33" s="16"/>
      <c r="L33" s="25"/>
      <c r="M33" s="25"/>
      <c r="N33" s="16"/>
    </row>
    <row r="34" spans="2:14" ht="15.75">
      <c r="B34" s="2" t="s">
        <v>58</v>
      </c>
      <c r="C34" s="16"/>
      <c r="D34" s="90">
        <v>0</v>
      </c>
      <c r="E34" s="91"/>
      <c r="F34" s="91">
        <v>0</v>
      </c>
      <c r="G34" s="91"/>
      <c r="H34" s="91">
        <v>0</v>
      </c>
      <c r="I34" s="91"/>
      <c r="J34" s="91">
        <v>-116646</v>
      </c>
      <c r="K34" s="91"/>
      <c r="L34" s="75">
        <v>0</v>
      </c>
      <c r="M34" s="75"/>
      <c r="N34" s="92">
        <f>SUM(D34:M34)</f>
        <v>-116646</v>
      </c>
    </row>
    <row r="35" spans="2:14" ht="15.75">
      <c r="B35" s="2" t="s">
        <v>35</v>
      </c>
      <c r="C35" s="16"/>
      <c r="D35" s="93">
        <v>0</v>
      </c>
      <c r="E35" s="94"/>
      <c r="F35" s="94">
        <v>0</v>
      </c>
      <c r="G35" s="94"/>
      <c r="H35" s="94">
        <v>0</v>
      </c>
      <c r="I35" s="94"/>
      <c r="J35" s="94">
        <v>0</v>
      </c>
      <c r="K35" s="94"/>
      <c r="L35" s="78">
        <v>-2992631</v>
      </c>
      <c r="M35" s="78"/>
      <c r="N35" s="95">
        <f>SUM(D35:M35)</f>
        <v>-2992631</v>
      </c>
    </row>
    <row r="36" spans="3:14" ht="15.75">
      <c r="C36" s="16"/>
      <c r="D36" s="16"/>
      <c r="E36" s="16"/>
      <c r="F36" s="16"/>
      <c r="G36" s="16"/>
      <c r="H36" s="16"/>
      <c r="I36" s="16"/>
      <c r="J36" s="16"/>
      <c r="K36" s="16"/>
      <c r="L36" s="25"/>
      <c r="M36" s="25"/>
      <c r="N36" s="16"/>
    </row>
    <row r="37" spans="2:14" ht="15.75">
      <c r="B37" s="2" t="s">
        <v>110</v>
      </c>
      <c r="C37" s="16"/>
      <c r="D37" s="16">
        <f>SUM(D34:D36)</f>
        <v>0</v>
      </c>
      <c r="E37" s="16"/>
      <c r="F37" s="16">
        <f>SUM(F34:F36)</f>
        <v>0</v>
      </c>
      <c r="G37" s="16"/>
      <c r="H37" s="16">
        <f>SUM(H34:H36)</f>
        <v>0</v>
      </c>
      <c r="I37" s="16"/>
      <c r="J37" s="16">
        <f>SUM(J34:J36)</f>
        <v>-116646</v>
      </c>
      <c r="K37" s="16"/>
      <c r="L37" s="16">
        <f>SUM(L34:L36)</f>
        <v>-2992631</v>
      </c>
      <c r="M37" s="25"/>
      <c r="N37" s="16">
        <f>SUM(N34:N36)</f>
        <v>-3109277</v>
      </c>
    </row>
    <row r="38" spans="3:14" ht="15.75"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</row>
    <row r="39" spans="2:14" ht="16.5" thickBot="1">
      <c r="B39" s="2" t="s">
        <v>125</v>
      </c>
      <c r="C39" s="16"/>
      <c r="D39" s="26">
        <f>D26+D30+D37</f>
        <v>60000217</v>
      </c>
      <c r="E39" s="19"/>
      <c r="F39" s="26">
        <f>F26+F30+F37</f>
        <v>19830264</v>
      </c>
      <c r="G39" s="19"/>
      <c r="H39" s="26">
        <f>H26+H30+H37</f>
        <v>-34450921</v>
      </c>
      <c r="I39" s="19"/>
      <c r="J39" s="26">
        <f>J26+J30+J37</f>
        <v>-291333</v>
      </c>
      <c r="K39" s="19"/>
      <c r="L39" s="26">
        <f>L26+L30+L37</f>
        <v>129838258</v>
      </c>
      <c r="M39" s="19"/>
      <c r="N39" s="26">
        <f>N26+N30+N37</f>
        <v>174926485</v>
      </c>
    </row>
    <row r="40" spans="4:14" ht="16.5" thickTop="1"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</row>
    <row r="41" spans="4:14" ht="15.75"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</row>
    <row r="42" spans="4:14" ht="15.75"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</row>
    <row r="43" spans="4:14" ht="15.75"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</row>
    <row r="44" spans="4:14" ht="15.75"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</row>
    <row r="45" spans="4:14" ht="15.75"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</row>
    <row r="46" spans="4:14" ht="15.75"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</row>
    <row r="47" spans="4:14" ht="15.75"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</row>
    <row r="48" spans="4:14" ht="15.75"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</row>
    <row r="49" spans="4:14" ht="15.75"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</row>
    <row r="50" spans="4:14" ht="15.75"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</row>
    <row r="51" spans="4:14" ht="15.75"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</row>
    <row r="52" spans="4:14" ht="15.75"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</row>
    <row r="53" spans="4:14" ht="15.75"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</row>
    <row r="54" spans="4:14" ht="15.75"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</row>
    <row r="55" spans="4:14" ht="15.75"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</row>
    <row r="56" spans="4:14" ht="15.75"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</row>
    <row r="57" spans="4:14" ht="15.75"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</row>
    <row r="58" spans="4:14" ht="15.75"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</row>
    <row r="59" spans="4:14" ht="15.75"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</row>
    <row r="60" spans="4:14" ht="15.75"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</row>
    <row r="61" spans="4:14" ht="15.75"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</row>
    <row r="62" spans="4:14" ht="15.75"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</row>
    <row r="63" spans="4:14" ht="15.75"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</row>
    <row r="64" spans="4:14" ht="15.75"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</row>
    <row r="65" spans="4:14" ht="15.75"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</row>
    <row r="66" spans="4:14" ht="15.75"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</row>
    <row r="67" spans="4:14" ht="15.75"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</row>
    <row r="68" spans="4:14" ht="15.75"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</row>
    <row r="69" spans="2:15" ht="34.5" customHeight="1">
      <c r="B69" s="97" t="s">
        <v>113</v>
      </c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4"/>
    </row>
  </sheetData>
  <sheetProtection/>
  <mergeCells count="1">
    <mergeCell ref="B69:N69"/>
  </mergeCells>
  <printOptions/>
  <pageMargins left="0.5" right="0.5" top="0.5" bottom="0.5" header="0.5" footer="0.5"/>
  <pageSetup fitToHeight="1" fitToWidth="1"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5"/>
  <sheetViews>
    <sheetView zoomScale="75" zoomScaleNormal="75" zoomScalePageLayoutView="0" workbookViewId="0" topLeftCell="A1">
      <selection activeCell="C2" sqref="C2"/>
    </sheetView>
  </sheetViews>
  <sheetFormatPr defaultColWidth="9.00390625" defaultRowHeight="15.75"/>
  <cols>
    <col min="1" max="2" width="3.625" style="2" customWidth="1"/>
    <col min="3" max="3" width="53.625" style="2" customWidth="1"/>
    <col min="4" max="4" width="5.625" style="2" customWidth="1"/>
    <col min="5" max="5" width="15.625" style="41" customWidth="1"/>
    <col min="6" max="6" width="2.625" style="3" customWidth="1"/>
    <col min="7" max="7" width="15.625" style="3" customWidth="1"/>
    <col min="8" max="8" width="2.625" style="2" customWidth="1"/>
    <col min="9" max="16384" width="9.00390625" style="2" customWidth="1"/>
  </cols>
  <sheetData>
    <row r="1" spans="1:5" ht="19.5">
      <c r="A1" s="21" t="s">
        <v>10</v>
      </c>
      <c r="E1" s="40"/>
    </row>
    <row r="2" ht="15.75">
      <c r="A2" s="1"/>
    </row>
    <row r="3" ht="15.75">
      <c r="A3" s="1" t="s">
        <v>75</v>
      </c>
    </row>
    <row r="4" ht="15.75">
      <c r="A4" s="1" t="s">
        <v>123</v>
      </c>
    </row>
    <row r="5" ht="15.75">
      <c r="A5" s="2" t="s">
        <v>9</v>
      </c>
    </row>
    <row r="7" spans="6:7" ht="15.75">
      <c r="F7" s="2"/>
      <c r="G7" s="7" t="s">
        <v>22</v>
      </c>
    </row>
    <row r="8" spans="5:7" ht="15.75">
      <c r="E8" s="42" t="s">
        <v>38</v>
      </c>
      <c r="F8" s="2"/>
      <c r="G8" s="7" t="s">
        <v>19</v>
      </c>
    </row>
    <row r="9" spans="5:7" ht="15.75">
      <c r="E9" s="42" t="s">
        <v>29</v>
      </c>
      <c r="F9" s="2"/>
      <c r="G9" s="5" t="s">
        <v>39</v>
      </c>
    </row>
    <row r="10" spans="2:7" s="23" customFormat="1" ht="15.75">
      <c r="B10" s="20"/>
      <c r="C10" s="20"/>
      <c r="D10" s="20"/>
      <c r="E10" s="61">
        <v>41790</v>
      </c>
      <c r="F10" s="88"/>
      <c r="G10" s="61">
        <v>41425</v>
      </c>
    </row>
    <row r="11" spans="2:7" s="23" customFormat="1" ht="15.75">
      <c r="B11" s="20"/>
      <c r="C11" s="20"/>
      <c r="D11" s="27" t="s">
        <v>30</v>
      </c>
      <c r="E11" s="44" t="s">
        <v>12</v>
      </c>
      <c r="F11" s="45"/>
      <c r="G11" s="44" t="s">
        <v>12</v>
      </c>
    </row>
    <row r="12" spans="2:7" s="23" customFormat="1" ht="15.75">
      <c r="B12" s="22" t="s">
        <v>62</v>
      </c>
      <c r="C12" s="20"/>
      <c r="D12" s="20"/>
      <c r="E12" s="46"/>
      <c r="F12" s="45"/>
      <c r="G12" s="46"/>
    </row>
    <row r="13" spans="2:7" s="23" customFormat="1" ht="7.5" customHeight="1">
      <c r="B13" s="20"/>
      <c r="C13" s="20"/>
      <c r="D13" s="20"/>
      <c r="E13" s="46"/>
      <c r="F13" s="45"/>
      <c r="G13" s="46"/>
    </row>
    <row r="14" spans="2:7" s="23" customFormat="1" ht="15.75">
      <c r="B14" s="20" t="s">
        <v>36</v>
      </c>
      <c r="C14" s="20"/>
      <c r="D14" s="20"/>
      <c r="E14" s="37">
        <f>SCI!I26</f>
        <v>23000558</v>
      </c>
      <c r="F14" s="47"/>
      <c r="G14" s="37">
        <v>8683792</v>
      </c>
    </row>
    <row r="15" spans="2:7" s="23" customFormat="1" ht="7.5" customHeight="1">
      <c r="B15" s="20"/>
      <c r="C15" s="20"/>
      <c r="D15" s="20"/>
      <c r="E15" s="37"/>
      <c r="F15" s="47"/>
      <c r="G15" s="37"/>
    </row>
    <row r="16" spans="2:7" s="23" customFormat="1" ht="15.75">
      <c r="B16" s="20" t="s">
        <v>5</v>
      </c>
      <c r="C16" s="20"/>
      <c r="D16" s="20"/>
      <c r="E16" s="37"/>
      <c r="F16" s="47"/>
      <c r="G16" s="37"/>
    </row>
    <row r="17" spans="2:7" s="23" customFormat="1" ht="7.5" customHeight="1">
      <c r="B17" s="20"/>
      <c r="C17" s="20"/>
      <c r="D17" s="20"/>
      <c r="E17" s="37"/>
      <c r="F17" s="47"/>
      <c r="G17" s="37"/>
    </row>
    <row r="18" spans="2:7" s="23" customFormat="1" ht="15.75">
      <c r="B18" s="20"/>
      <c r="C18" s="20" t="s">
        <v>6</v>
      </c>
      <c r="D18" s="20"/>
      <c r="E18" s="37">
        <v>564380</v>
      </c>
      <c r="F18" s="47"/>
      <c r="G18" s="37">
        <v>237126</v>
      </c>
    </row>
    <row r="19" spans="2:7" s="23" customFormat="1" ht="15.75">
      <c r="B19" s="20"/>
      <c r="C19" s="20" t="s">
        <v>85</v>
      </c>
      <c r="D19" s="20"/>
      <c r="E19" s="37">
        <v>151956</v>
      </c>
      <c r="F19" s="47"/>
      <c r="G19" s="37">
        <v>426054</v>
      </c>
    </row>
    <row r="20" spans="2:7" s="23" customFormat="1" ht="15.75">
      <c r="B20" s="20"/>
      <c r="C20" s="20" t="s">
        <v>7</v>
      </c>
      <c r="D20" s="20"/>
      <c r="E20" s="37">
        <v>-480590</v>
      </c>
      <c r="F20" s="47"/>
      <c r="G20" s="37">
        <v>-480483</v>
      </c>
    </row>
    <row r="21" spans="2:7" s="23" customFormat="1" ht="7.5" customHeight="1">
      <c r="B21" s="20"/>
      <c r="C21" s="20"/>
      <c r="D21" s="20"/>
      <c r="E21" s="48"/>
      <c r="F21" s="47"/>
      <c r="G21" s="48"/>
    </row>
    <row r="22" spans="2:7" s="23" customFormat="1" ht="7.5" customHeight="1">
      <c r="B22" s="20"/>
      <c r="C22" s="20"/>
      <c r="D22" s="20"/>
      <c r="E22" s="49"/>
      <c r="F22" s="50"/>
      <c r="G22" s="49"/>
    </row>
    <row r="23" spans="2:7" s="23" customFormat="1" ht="15.75">
      <c r="B23" s="20" t="s">
        <v>86</v>
      </c>
      <c r="C23" s="20"/>
      <c r="D23" s="20"/>
      <c r="E23" s="51">
        <f>+E14+SUM(E18:E20)</f>
        <v>23236304</v>
      </c>
      <c r="F23" s="52"/>
      <c r="G23" s="51">
        <f>+G14+SUM(G18:G20)</f>
        <v>8866489</v>
      </c>
    </row>
    <row r="24" spans="2:7" s="23" customFormat="1" ht="7.5" customHeight="1">
      <c r="B24" s="20"/>
      <c r="C24" s="20"/>
      <c r="D24" s="20"/>
      <c r="E24" s="51"/>
      <c r="F24" s="53"/>
      <c r="G24" s="51"/>
    </row>
    <row r="25" spans="2:7" s="23" customFormat="1" ht="15.75" customHeight="1">
      <c r="B25" s="20"/>
      <c r="C25" s="20"/>
      <c r="D25" s="20"/>
      <c r="E25" s="51"/>
      <c r="F25" s="53"/>
      <c r="G25" s="51"/>
    </row>
    <row r="26" spans="2:7" s="23" customFormat="1" ht="15.75">
      <c r="B26" s="20"/>
      <c r="C26" s="20" t="s">
        <v>34</v>
      </c>
      <c r="D26" s="20"/>
      <c r="E26" s="37">
        <v>-203847</v>
      </c>
      <c r="F26" s="47"/>
      <c r="G26" s="37">
        <v>-30109</v>
      </c>
    </row>
    <row r="27" spans="2:7" s="23" customFormat="1" ht="15.75">
      <c r="B27" s="20"/>
      <c r="C27" s="20" t="s">
        <v>41</v>
      </c>
      <c r="D27" s="20"/>
      <c r="E27" s="37">
        <v>34484201</v>
      </c>
      <c r="F27" s="47"/>
      <c r="G27" s="37">
        <v>2054298</v>
      </c>
    </row>
    <row r="28" spans="2:7" s="23" customFormat="1" ht="15.75">
      <c r="B28" s="20"/>
      <c r="C28" s="20" t="s">
        <v>81</v>
      </c>
      <c r="D28" s="20"/>
      <c r="E28" s="37">
        <v>-1342254</v>
      </c>
      <c r="F28" s="47"/>
      <c r="G28" s="37">
        <v>1674001</v>
      </c>
    </row>
    <row r="29" spans="2:7" s="23" customFormat="1" ht="15.75">
      <c r="B29" s="20"/>
      <c r="C29" s="20" t="s">
        <v>42</v>
      </c>
      <c r="D29" s="20"/>
      <c r="E29" s="37">
        <v>-26711948.4</v>
      </c>
      <c r="F29" s="47"/>
      <c r="G29" s="37">
        <v>-8818329</v>
      </c>
    </row>
    <row r="30" spans="3:7" s="23" customFormat="1" ht="15.75">
      <c r="C30" s="20" t="s">
        <v>82</v>
      </c>
      <c r="D30" s="20"/>
      <c r="E30" s="39">
        <v>0</v>
      </c>
      <c r="F30" s="47"/>
      <c r="G30" s="39">
        <v>8016160</v>
      </c>
    </row>
    <row r="31" spans="2:7" s="23" customFormat="1" ht="15.75">
      <c r="B31" s="20"/>
      <c r="C31" s="20" t="s">
        <v>83</v>
      </c>
      <c r="D31" s="20"/>
      <c r="E31" s="37">
        <v>5059235</v>
      </c>
      <c r="F31" s="47"/>
      <c r="G31" s="37">
        <v>-104959</v>
      </c>
    </row>
    <row r="32" spans="2:7" s="23" customFormat="1" ht="15.75">
      <c r="B32" s="20"/>
      <c r="C32" s="20" t="s">
        <v>50</v>
      </c>
      <c r="D32" s="20"/>
      <c r="E32" s="37">
        <v>-17694000</v>
      </c>
      <c r="F32" s="47"/>
      <c r="G32" s="37">
        <v>-27073267</v>
      </c>
    </row>
    <row r="33" spans="2:7" s="23" customFormat="1" ht="7.5" customHeight="1">
      <c r="B33" s="20"/>
      <c r="C33" s="20"/>
      <c r="D33" s="20"/>
      <c r="E33" s="48"/>
      <c r="F33" s="47"/>
      <c r="G33" s="48"/>
    </row>
    <row r="34" spans="2:7" s="23" customFormat="1" ht="7.5" customHeight="1">
      <c r="B34" s="20"/>
      <c r="C34" s="20"/>
      <c r="D34" s="20"/>
      <c r="E34" s="54"/>
      <c r="F34" s="47"/>
      <c r="G34" s="54"/>
    </row>
    <row r="35" spans="2:7" s="23" customFormat="1" ht="15.75">
      <c r="B35" s="20" t="s">
        <v>118</v>
      </c>
      <c r="C35" s="20"/>
      <c r="D35" s="20"/>
      <c r="E35" s="37">
        <f>+SUM(E25:E32)+E23</f>
        <v>16827690.6</v>
      </c>
      <c r="F35" s="47"/>
      <c r="G35" s="37">
        <f>+SUM(G25:G32)+G23</f>
        <v>-15415716</v>
      </c>
    </row>
    <row r="36" spans="2:7" s="23" customFormat="1" ht="7.5" customHeight="1">
      <c r="B36" s="20"/>
      <c r="C36" s="20"/>
      <c r="D36" s="20"/>
      <c r="E36" s="37"/>
      <c r="F36" s="47"/>
      <c r="G36" s="37"/>
    </row>
    <row r="37" spans="3:7" s="23" customFormat="1" ht="15.75">
      <c r="C37" s="20" t="s">
        <v>126</v>
      </c>
      <c r="D37" s="20"/>
      <c r="E37" s="37">
        <v>0</v>
      </c>
      <c r="F37" s="47"/>
      <c r="G37" s="37">
        <v>46602</v>
      </c>
    </row>
    <row r="38" spans="3:7" s="23" customFormat="1" ht="15.75">
      <c r="C38" s="20" t="s">
        <v>63</v>
      </c>
      <c r="D38" s="20"/>
      <c r="E38" s="37">
        <v>-4755744</v>
      </c>
      <c r="F38" s="47"/>
      <c r="G38" s="37">
        <v>-1483815</v>
      </c>
    </row>
    <row r="39" spans="3:7" s="23" customFormat="1" ht="15.75">
      <c r="C39" s="20" t="s">
        <v>127</v>
      </c>
      <c r="D39" s="20"/>
      <c r="E39" s="37">
        <v>0</v>
      </c>
      <c r="F39" s="47"/>
      <c r="G39" s="37">
        <v>1297122</v>
      </c>
    </row>
    <row r="40" spans="2:7" s="23" customFormat="1" ht="7.5" customHeight="1">
      <c r="B40" s="20"/>
      <c r="C40" s="20"/>
      <c r="D40" s="20"/>
      <c r="E40" s="48"/>
      <c r="F40" s="47"/>
      <c r="G40" s="48"/>
    </row>
    <row r="41" spans="2:7" s="23" customFormat="1" ht="7.5" customHeight="1">
      <c r="B41" s="20"/>
      <c r="C41" s="20"/>
      <c r="D41" s="20"/>
      <c r="E41" s="54"/>
      <c r="F41" s="47"/>
      <c r="G41" s="54"/>
    </row>
    <row r="42" spans="2:7" s="23" customFormat="1" ht="15.75">
      <c r="B42" s="20" t="s">
        <v>119</v>
      </c>
      <c r="C42" s="20"/>
      <c r="D42" s="20"/>
      <c r="E42" s="48">
        <f>+E35+SUM(E37:E39)</f>
        <v>12071946.600000001</v>
      </c>
      <c r="F42" s="47"/>
      <c r="G42" s="48">
        <f>+G35+SUM(G37:G39)</f>
        <v>-15555807</v>
      </c>
    </row>
    <row r="43" spans="2:7" s="23" customFormat="1" ht="7.5" customHeight="1">
      <c r="B43" s="20"/>
      <c r="C43" s="20"/>
      <c r="D43" s="20"/>
      <c r="E43" s="37"/>
      <c r="F43" s="47"/>
      <c r="G43" s="37"/>
    </row>
    <row r="44" spans="2:7" s="23" customFormat="1" ht="15.75">
      <c r="B44" s="22" t="s">
        <v>64</v>
      </c>
      <c r="C44" s="20"/>
      <c r="D44" s="20"/>
      <c r="E44" s="37"/>
      <c r="F44" s="47"/>
      <c r="G44" s="37"/>
    </row>
    <row r="45" spans="2:7" s="23" customFormat="1" ht="7.5" customHeight="1">
      <c r="B45" s="20"/>
      <c r="C45" s="20"/>
      <c r="D45" s="20"/>
      <c r="E45" s="39"/>
      <c r="F45" s="47"/>
      <c r="G45" s="39"/>
    </row>
    <row r="46" spans="3:7" s="23" customFormat="1" ht="15.75">
      <c r="C46" s="20" t="s">
        <v>65</v>
      </c>
      <c r="D46" s="20"/>
      <c r="E46" s="39">
        <v>480590</v>
      </c>
      <c r="F46" s="47"/>
      <c r="G46" s="39">
        <v>433881</v>
      </c>
    </row>
    <row r="47" spans="3:7" s="23" customFormat="1" ht="15.75">
      <c r="C47" s="20" t="s">
        <v>26</v>
      </c>
      <c r="D47" s="20"/>
      <c r="E47" s="39">
        <v>-412121</v>
      </c>
      <c r="F47" s="47"/>
      <c r="G47" s="39">
        <v>-619787</v>
      </c>
    </row>
    <row r="48" spans="3:7" s="23" customFormat="1" ht="15.75">
      <c r="C48" s="20" t="s">
        <v>120</v>
      </c>
      <c r="D48" s="20"/>
      <c r="E48" s="39">
        <v>-49</v>
      </c>
      <c r="F48" s="47"/>
      <c r="G48" s="39">
        <v>0</v>
      </c>
    </row>
    <row r="49" spans="2:7" s="23" customFormat="1" ht="7.5" customHeight="1">
      <c r="B49" s="20"/>
      <c r="C49" s="20"/>
      <c r="D49" s="20"/>
      <c r="E49" s="48"/>
      <c r="F49" s="47"/>
      <c r="G49" s="48"/>
    </row>
    <row r="50" spans="2:7" s="23" customFormat="1" ht="7.5" customHeight="1">
      <c r="B50" s="20"/>
      <c r="C50" s="20"/>
      <c r="D50" s="20"/>
      <c r="E50" s="39"/>
      <c r="F50" s="47"/>
      <c r="G50" s="39"/>
    </row>
    <row r="51" spans="2:7" s="23" customFormat="1" ht="15.75">
      <c r="B51" s="20" t="s">
        <v>128</v>
      </c>
      <c r="C51" s="20"/>
      <c r="D51" s="20"/>
      <c r="E51" s="48">
        <f>+SUM(E45:E50)</f>
        <v>68420</v>
      </c>
      <c r="F51" s="47"/>
      <c r="G51" s="48">
        <f>+SUM(G45:G50)</f>
        <v>-185906</v>
      </c>
    </row>
    <row r="52" spans="2:7" s="23" customFormat="1" ht="7.5" customHeight="1">
      <c r="B52" s="20"/>
      <c r="C52" s="20"/>
      <c r="D52" s="20"/>
      <c r="E52" s="39"/>
      <c r="F52" s="47"/>
      <c r="G52" s="39"/>
    </row>
    <row r="53" spans="2:7" s="23" customFormat="1" ht="15.75">
      <c r="B53" s="22" t="s">
        <v>66</v>
      </c>
      <c r="C53" s="20"/>
      <c r="D53" s="20"/>
      <c r="E53" s="37"/>
      <c r="F53" s="47"/>
      <c r="G53" s="37"/>
    </row>
    <row r="54" spans="2:7" s="23" customFormat="1" ht="7.5" customHeight="1">
      <c r="B54" s="20"/>
      <c r="C54" s="20"/>
      <c r="D54" s="20"/>
      <c r="E54" s="39"/>
      <c r="F54" s="47"/>
      <c r="G54" s="39"/>
    </row>
    <row r="55" spans="3:7" s="23" customFormat="1" ht="15.75">
      <c r="C55" s="20" t="s">
        <v>35</v>
      </c>
      <c r="D55" s="20"/>
      <c r="E55" s="39">
        <v>-2992631</v>
      </c>
      <c r="F55" s="47"/>
      <c r="G55" s="39">
        <v>-1797372</v>
      </c>
    </row>
    <row r="56" spans="3:7" s="23" customFormat="1" ht="15.75">
      <c r="C56" s="20" t="s">
        <v>122</v>
      </c>
      <c r="D56" s="20"/>
      <c r="E56" s="39">
        <v>-95945</v>
      </c>
      <c r="F56" s="47"/>
      <c r="G56" s="39">
        <v>2549507</v>
      </c>
    </row>
    <row r="57" spans="3:7" s="23" customFormat="1" ht="15.75">
      <c r="C57" s="20" t="s">
        <v>8</v>
      </c>
      <c r="D57" s="20"/>
      <c r="E57" s="39">
        <v>-763856</v>
      </c>
      <c r="F57" s="47"/>
      <c r="G57" s="39">
        <v>-1095628</v>
      </c>
    </row>
    <row r="58" spans="3:7" s="23" customFormat="1" ht="15.75">
      <c r="C58" s="20" t="s">
        <v>67</v>
      </c>
      <c r="D58" s="20"/>
      <c r="E58" s="39">
        <v>-635506</v>
      </c>
      <c r="F58" s="47"/>
      <c r="G58" s="39">
        <v>-67911</v>
      </c>
    </row>
    <row r="59" spans="3:7" s="23" customFormat="1" ht="15.75">
      <c r="C59" s="20" t="s">
        <v>88</v>
      </c>
      <c r="D59" s="20"/>
      <c r="E59" s="39">
        <v>-4951050</v>
      </c>
      <c r="F59" s="47"/>
      <c r="G59" s="39">
        <v>-3953100</v>
      </c>
    </row>
    <row r="60" spans="3:7" s="23" customFormat="1" ht="15.75">
      <c r="C60" s="20" t="s">
        <v>58</v>
      </c>
      <c r="D60" s="20"/>
      <c r="E60" s="39">
        <v>-116646</v>
      </c>
      <c r="F60" s="47"/>
      <c r="G60" s="39">
        <v>-38948</v>
      </c>
    </row>
    <row r="61" spans="2:7" s="23" customFormat="1" ht="7.5" customHeight="1">
      <c r="B61" s="20"/>
      <c r="C61" s="20"/>
      <c r="D61" s="20"/>
      <c r="E61" s="48"/>
      <c r="F61" s="47"/>
      <c r="G61" s="48"/>
    </row>
    <row r="62" spans="2:7" s="23" customFormat="1" ht="7.5" customHeight="1">
      <c r="B62" s="20"/>
      <c r="C62" s="20"/>
      <c r="D62" s="20"/>
      <c r="E62" s="39"/>
      <c r="F62" s="47"/>
      <c r="G62" s="39"/>
    </row>
    <row r="63" spans="2:7" s="23" customFormat="1" ht="15.75">
      <c r="B63" s="20" t="s">
        <v>121</v>
      </c>
      <c r="C63" s="20"/>
      <c r="D63" s="20"/>
      <c r="E63" s="48">
        <f>+SUM(E54:E60)</f>
        <v>-9555634</v>
      </c>
      <c r="F63" s="47"/>
      <c r="G63" s="48">
        <f>+SUM(G54:G60)</f>
        <v>-4403452</v>
      </c>
    </row>
    <row r="64" spans="2:7" s="23" customFormat="1" ht="7.5" customHeight="1">
      <c r="B64" s="20"/>
      <c r="C64" s="20"/>
      <c r="D64" s="20"/>
      <c r="E64" s="54"/>
      <c r="F64" s="47"/>
      <c r="G64" s="54"/>
    </row>
    <row r="65" spans="2:7" s="23" customFormat="1" ht="15.75">
      <c r="B65" s="22" t="s">
        <v>116</v>
      </c>
      <c r="C65" s="22"/>
      <c r="D65" s="20"/>
      <c r="E65" s="37">
        <f>+E42+E63+E51</f>
        <v>2584732.6000000015</v>
      </c>
      <c r="F65" s="55"/>
      <c r="G65" s="37">
        <f>+G42+G63+G51</f>
        <v>-20145165</v>
      </c>
    </row>
    <row r="66" spans="2:7" s="23" customFormat="1" ht="7.5" customHeight="1">
      <c r="B66" s="22"/>
      <c r="C66" s="22"/>
      <c r="D66" s="20"/>
      <c r="E66" s="37"/>
      <c r="F66" s="47"/>
      <c r="G66" s="37"/>
    </row>
    <row r="67" spans="2:7" s="23" customFormat="1" ht="15.75">
      <c r="B67" s="22" t="s">
        <v>68</v>
      </c>
      <c r="C67" s="22"/>
      <c r="D67" s="20"/>
      <c r="E67" s="37"/>
      <c r="F67" s="47"/>
      <c r="G67" s="37"/>
    </row>
    <row r="68" spans="2:7" s="23" customFormat="1" ht="15.75">
      <c r="B68" s="22" t="s">
        <v>69</v>
      </c>
      <c r="C68" s="22"/>
      <c r="D68" s="20"/>
      <c r="E68" s="37">
        <v>23085633</v>
      </c>
      <c r="F68" s="47"/>
      <c r="G68" s="37">
        <v>30088685</v>
      </c>
    </row>
    <row r="69" spans="2:7" s="23" customFormat="1" ht="7.5" customHeight="1">
      <c r="B69" s="22"/>
      <c r="C69" s="22"/>
      <c r="D69" s="20"/>
      <c r="E69" s="48"/>
      <c r="F69" s="55"/>
      <c r="G69" s="48"/>
    </row>
    <row r="70" spans="2:7" s="23" customFormat="1" ht="15.75">
      <c r="B70" s="22" t="s">
        <v>70</v>
      </c>
      <c r="C70" s="22"/>
      <c r="D70" s="20"/>
      <c r="E70" s="54"/>
      <c r="F70" s="47"/>
      <c r="G70" s="54"/>
    </row>
    <row r="71" spans="2:7" s="23" customFormat="1" ht="16.5" thickBot="1">
      <c r="B71" s="22" t="s">
        <v>69</v>
      </c>
      <c r="C71" s="22"/>
      <c r="D71" s="24" t="s">
        <v>87</v>
      </c>
      <c r="E71" s="56">
        <f>+E68+E65</f>
        <v>25670365.6</v>
      </c>
      <c r="F71" s="47"/>
      <c r="G71" s="56">
        <f>+G68+G65</f>
        <v>9943520</v>
      </c>
    </row>
    <row r="72" spans="2:7" s="23" customFormat="1" ht="15.75">
      <c r="B72" s="22"/>
      <c r="C72" s="22"/>
      <c r="D72" s="24"/>
      <c r="E72" s="39"/>
      <c r="F72" s="47"/>
      <c r="G72" s="39"/>
    </row>
    <row r="73" spans="2:7" s="23" customFormat="1" ht="15.75">
      <c r="B73" s="20"/>
      <c r="C73" s="20"/>
      <c r="D73" s="20"/>
      <c r="E73" s="57"/>
      <c r="F73" s="58"/>
      <c r="G73" s="50"/>
    </row>
    <row r="75" spans="2:7" ht="33" customHeight="1">
      <c r="B75" s="97" t="s">
        <v>117</v>
      </c>
      <c r="C75" s="97"/>
      <c r="D75" s="97"/>
      <c r="E75" s="97"/>
      <c r="F75" s="97"/>
      <c r="G75" s="97"/>
    </row>
  </sheetData>
  <sheetProtection/>
  <mergeCells count="1">
    <mergeCell ref="B75:G75"/>
  </mergeCells>
  <printOptions/>
  <pageMargins left="0.5" right="0.5" top="0.5" bottom="0.3" header="0.5" footer="0.21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a2098</dc:creator>
  <cp:keywords/>
  <dc:description/>
  <cp:lastModifiedBy> </cp:lastModifiedBy>
  <cp:lastPrinted>2014-04-29T03:58:37Z</cp:lastPrinted>
  <dcterms:created xsi:type="dcterms:W3CDTF">2004-05-11T09:22:50Z</dcterms:created>
  <dcterms:modified xsi:type="dcterms:W3CDTF">2014-07-21T06:31:42Z</dcterms:modified>
  <cp:category/>
  <cp:version/>
  <cp:contentType/>
  <cp:contentStatus/>
</cp:coreProperties>
</file>